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6" activeTab="0"/>
  </bookViews>
  <sheets>
    <sheet name="FORMULÁŘ" sheetId="1" r:id="rId1"/>
    <sheet name="Vzor vyplnění" sheetId="2" r:id="rId2"/>
  </sheets>
  <definedNames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<sst xmlns="http://schemas.openxmlformats.org/spreadsheetml/2006/main" count="209" uniqueCount="107">
  <si>
    <t>DOPLNIT NÁZEV!!!!!! / sekce ČAS Peněžní deník 2017</t>
  </si>
  <si>
    <t>POKLADNA</t>
  </si>
  <si>
    <t>BANKOVNÍ ÚČET</t>
  </si>
  <si>
    <t>kmenové příspěvky</t>
  </si>
  <si>
    <t>VÝDAJE</t>
  </si>
  <si>
    <t>kód podvojného účetnictví - vyplní ČAS</t>
  </si>
  <si>
    <t>PŘÍJMY</t>
  </si>
  <si>
    <t>ZŮSTATEK</t>
  </si>
  <si>
    <t>pro daný  rok 2017</t>
  </si>
  <si>
    <t>pro příští rok 2018</t>
  </si>
  <si>
    <t>zálohu na dotaci jsme obdrželi ve výši Kč</t>
  </si>
  <si>
    <t>nutno vyúčtovat navíc z vlastních zdrojů min. Kč</t>
  </si>
  <si>
    <t>kontrola</t>
  </si>
  <si>
    <t>datum</t>
  </si>
  <si>
    <t>č. dokladu</t>
  </si>
  <si>
    <t>účel</t>
  </si>
  <si>
    <t>dotace tvoří max. 70 %</t>
  </si>
  <si>
    <t>vlastní výdaje min. 30%</t>
  </si>
  <si>
    <t>počáteční stav pokladny</t>
  </si>
  <si>
    <t>Celkem:</t>
  </si>
  <si>
    <t>Textová kontrola</t>
  </si>
  <si>
    <t>celkem vybráno</t>
  </si>
  <si>
    <t>Dotace tvoří:</t>
  </si>
  <si>
    <t>celkem odvedeno</t>
  </si>
  <si>
    <t>max. 70%</t>
  </si>
  <si>
    <t>min. 30%</t>
  </si>
  <si>
    <t>Musí být</t>
  </si>
  <si>
    <t>Pokyny k vyplnění:</t>
  </si>
  <si>
    <t>VYPLŇUJTE POUZE BÍLÁ POLE V ČERVENÉM RÁMEČKU</t>
  </si>
  <si>
    <t>řádky je možné vložit kdekoliv v bílém, červeně orámovaném poli + je nutné zkopírovat vzorec ze sloupce "G, J a M“</t>
  </si>
  <si>
    <t>sloupec A</t>
  </si>
  <si>
    <t>kód</t>
  </si>
  <si>
    <t>Složky nevyplňují</t>
  </si>
  <si>
    <t>sloupec B</t>
  </si>
  <si>
    <t>Datum příjmu/výdeje hotovosti</t>
  </si>
  <si>
    <t>sloupec C</t>
  </si>
  <si>
    <t>Každá složka čísluje své doklady dle svého kodu, rozlišuje příjmové a výdajové doklady a pohyby na bankovním účtu.</t>
  </si>
  <si>
    <t>sloupec D</t>
  </si>
  <si>
    <t>Jednoznačný konkrétní popis toho, na co byly peníze využity (DPP znamená "dohoda o provedení práce")</t>
  </si>
  <si>
    <t>sloupec E</t>
  </si>
  <si>
    <t>pokladna PŘÍJMY</t>
  </si>
  <si>
    <t>POKLADNA Výše příjmu v Kč - zde uveďte všechny příjmy</t>
  </si>
  <si>
    <t>sloupec F</t>
  </si>
  <si>
    <t>pokladna VÝDAJE</t>
  </si>
  <si>
    <t>POKLADNA Výše výdajů  v Kč - zde uveďte všechny příjmy</t>
  </si>
  <si>
    <t>sloupec G</t>
  </si>
  <si>
    <t>pokladna ZŮSTATEK</t>
  </si>
  <si>
    <t>POKLADNA vzorec pro výpočet zůstatku</t>
  </si>
  <si>
    <t>sloupec H</t>
  </si>
  <si>
    <t>bankovní účet PŘÍJMY</t>
  </si>
  <si>
    <t>BANKOVNÍ ÚČET-  Výše příjmu v Kč - zde uveďte všechny příjmy</t>
  </si>
  <si>
    <t>sloupec I</t>
  </si>
  <si>
    <t>bankovní účet  VÝDAJE</t>
  </si>
  <si>
    <t>BANKOVNÍ ÚČET  Výše výdajů  v Kč - zde uveďte všechny příjmy</t>
  </si>
  <si>
    <t>sloupec J</t>
  </si>
  <si>
    <t>bankovní účet  ZŮSTATEK</t>
  </si>
  <si>
    <t>BANKOVNÍ ÚČET vzorec pro výpočet zůstatku</t>
  </si>
  <si>
    <t>sloupec M</t>
  </si>
  <si>
    <t>max. 70 %</t>
  </si>
  <si>
    <t>Výše výdaje v Kč - musí splňovat podmínky čerpání dotace RVS (např. cestovné, kancel. potřeby, služby, DPP...)</t>
  </si>
  <si>
    <t xml:space="preserve">Tyto výdaje musí být ve výši dotace, kterou vaší složce přerozdělila ČAS (viz smlouva). Prokazujete tím, na co jste dotaci použili </t>
  </si>
  <si>
    <t>sloupec N</t>
  </si>
  <si>
    <t>Výše výdaje v Kč - zde uveďte všechny ostatní výdaje, které splňují podmínky čerpání dotace RVS</t>
  </si>
  <si>
    <t>Tyto výdaje musí tvořit minimálně 30 % celkových výdajů. Čím více výdajů uvedete, tím lépe - pomůžete splnit podmínky RVS za celou ČAS</t>
  </si>
  <si>
    <t>sloupec O</t>
  </si>
  <si>
    <t>zůstatek</t>
  </si>
  <si>
    <t>KONTROLA – při rozdělení výdajů na vlastní zdroje a zdroje dotace</t>
  </si>
  <si>
    <t xml:space="preserve">Odvod kmenových příspěvků </t>
  </si>
  <si>
    <t>sloupec K</t>
  </si>
  <si>
    <t>Odvod kmenových příspěvků za rok 2017</t>
  </si>
  <si>
    <t>Zde se uvedou kmenové příspěvky za právě probíhající rok. POZOR – do pole K7 převést z loňského roku přeplatek, nebo nedoplatek!!!</t>
  </si>
  <si>
    <t>ODVOD KMENOVÝCH PŘÍSPĚVKŮ ZADAT JAKO ZÁPORNÉ ČÍSLO!!!!</t>
  </si>
  <si>
    <t>sloupec L</t>
  </si>
  <si>
    <t xml:space="preserve">Zde se uvedou kmenové příspěvky za následující  rok. </t>
  </si>
  <si>
    <t>Příklad: Modré nebe /sekce ČAS Peněžní deník 2017</t>
  </si>
  <si>
    <t>V001</t>
  </si>
  <si>
    <t>tisk letáčků - program akce</t>
  </si>
  <si>
    <t>V002</t>
  </si>
  <si>
    <t>kancelářské potřeby</t>
  </si>
  <si>
    <t>V003</t>
  </si>
  <si>
    <t>DPP přednáška Grygar na Dni s dalekohledem</t>
  </si>
  <si>
    <t>B001</t>
  </si>
  <si>
    <t>odvod daně za DPP Grygar ČASu</t>
  </si>
  <si>
    <t>B002</t>
  </si>
  <si>
    <t>potřeby pro pokusyna Astronomickou noc</t>
  </si>
  <si>
    <t>P001</t>
  </si>
  <si>
    <t>členské Novák 2017</t>
  </si>
  <si>
    <t>P002</t>
  </si>
  <si>
    <t>členské Pankrác 2017 snížený</t>
  </si>
  <si>
    <t>B003</t>
  </si>
  <si>
    <t>členské Servác 2017</t>
  </si>
  <si>
    <t>atd…</t>
  </si>
  <si>
    <t>členské Bonifác 2017</t>
  </si>
  <si>
    <t>členské Homer 2017 snížený</t>
  </si>
  <si>
    <t>členské Kasanová 2017 snížený</t>
  </si>
  <si>
    <t>záloha na dotaci od ČAS</t>
  </si>
  <si>
    <t>cestovné Dvořák na Den s dalekohledem</t>
  </si>
  <si>
    <t>nabíječka</t>
  </si>
  <si>
    <t>členské Nováková 2017</t>
  </si>
  <si>
    <t>cestovné Horák na Astronomickou noc</t>
  </si>
  <si>
    <t>prodlužovací šňůra</t>
  </si>
  <si>
    <t>občerstvení na semináři o jasné obloze</t>
  </si>
  <si>
    <t>filtr pro pozorování Slunce</t>
  </si>
  <si>
    <t>Astronomické praktikum pronájem prostor</t>
  </si>
  <si>
    <t>Odvod kmenových příspěvků 2017</t>
  </si>
  <si>
    <t>členské Semerád 2017</t>
  </si>
  <si>
    <t>Výše popsaný příklad :  Složka vybírá kmenové příspěvky a zároveň složkové příspěvky. V tomto případě kmenové 500/400,- složkové 100/50,-. Platby jsou tedy buď 600 (500 + 100) nebo 450 (400+50). Do sloupců K a L se uvede POUZE kmenová část daného příspěvku!!! Tedy část, která se odvede centrále ČAS. Odvod se pak označí ve sloupci K nebo L (podle roku) jako záporné číslo. Může se stát, že se odvod na následující rok nestihne u opozdilců provést. Do pole K7 v deníku následujícího roku jako počáteční stav se pak uvede součet neodvedených příspěvků za daný rok. Odvody na právě probíhající rok musí být koncem roku vyrovnány!! Pole K40 musí být nulové!!!!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</si>
</sst>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"/>
    <numFmt numFmtId="166" formatCode="#,##0_ ;[RED]\-#,##0\ "/>
    <numFmt numFmtId="167" formatCode="D/M/YYYY"/>
    <numFmt numFmtId="168" formatCode="#,##0.00\ [$Kč-405];[RED]\-#,##0.00\ [$Kč-405]"/>
    <numFmt numFmtId="169" formatCode="#,##0\ [$Kč-405];[RED]\-#,##0\ [$Kč-405]"/>
    <numFmt numFmtId="170" formatCode="@"/>
    <numFmt numFmtId="171" formatCode="#,##0.00"/>
    <numFmt numFmtId="172" formatCode="0.00"/>
    <numFmt numFmtId="173" formatCode="0.0%"/>
    <numFmt numFmtId="174" formatCode="0"/>
  </numFmts>
  <fonts count="9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8"/>
      </top>
      <bottom>
        <color indexed="63"/>
      </bottom>
    </border>
    <border>
      <left style="medium">
        <color indexed="10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8"/>
      </bottom>
    </border>
    <border>
      <left style="medium">
        <color indexed="10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1" xfId="0" applyBorder="1" applyAlignment="1">
      <alignment/>
    </xf>
    <xf numFmtId="164" fontId="1" fillId="2" borderId="1" xfId="0" applyFont="1" applyFill="1" applyBorder="1" applyAlignment="1">
      <alignment horizontal="center"/>
    </xf>
    <xf numFmtId="164" fontId="0" fillId="0" borderId="2" xfId="0" applyBorder="1" applyAlignment="1">
      <alignment/>
    </xf>
    <xf numFmtId="164" fontId="2" fillId="3" borderId="3" xfId="0" applyFont="1" applyFill="1" applyBorder="1" applyAlignment="1">
      <alignment horizontal="center"/>
    </xf>
    <xf numFmtId="164" fontId="2" fillId="3" borderId="4" xfId="0" applyFont="1" applyFill="1" applyBorder="1" applyAlignment="1">
      <alignment horizontal="center"/>
    </xf>
    <xf numFmtId="164" fontId="3" fillId="4" borderId="5" xfId="0" applyFont="1" applyFill="1" applyBorder="1" applyAlignment="1">
      <alignment horizontal="center" wrapText="1"/>
    </xf>
    <xf numFmtId="164" fontId="3" fillId="5" borderId="5" xfId="0" applyFont="1" applyFill="1" applyBorder="1" applyAlignment="1">
      <alignment horizontal="center"/>
    </xf>
    <xf numFmtId="164" fontId="3" fillId="0" borderId="5" xfId="0" applyFont="1" applyFill="1" applyBorder="1" applyAlignment="1">
      <alignment horizontal="center"/>
    </xf>
    <xf numFmtId="164" fontId="3" fillId="6" borderId="5" xfId="0" applyFont="1" applyFill="1" applyBorder="1" applyAlignment="1">
      <alignment horizontal="center"/>
    </xf>
    <xf numFmtId="164" fontId="3" fillId="7" borderId="6" xfId="0" applyFont="1" applyFill="1" applyBorder="1" applyAlignment="1">
      <alignment horizontal="center"/>
    </xf>
    <xf numFmtId="164" fontId="0" fillId="8" borderId="1" xfId="0" applyFont="1" applyFill="1" applyBorder="1" applyAlignment="1">
      <alignment horizontal="center" wrapText="1"/>
    </xf>
    <xf numFmtId="164" fontId="0" fillId="3" borderId="7" xfId="0" applyFill="1" applyBorder="1" applyAlignment="1">
      <alignment/>
    </xf>
    <xf numFmtId="164" fontId="0" fillId="3" borderId="8" xfId="0" applyFill="1" applyBorder="1" applyAlignment="1">
      <alignment/>
    </xf>
    <xf numFmtId="164" fontId="3" fillId="4" borderId="1" xfId="0" applyFont="1" applyFill="1" applyBorder="1" applyAlignment="1">
      <alignment horizontal="center" wrapText="1"/>
    </xf>
    <xf numFmtId="164" fontId="3" fillId="5" borderId="1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 wrapText="1"/>
    </xf>
    <xf numFmtId="164" fontId="3" fillId="6" borderId="8" xfId="0" applyFont="1" applyFill="1" applyBorder="1" applyAlignment="1">
      <alignment horizontal="center" wrapText="1"/>
    </xf>
    <xf numFmtId="164" fontId="3" fillId="9" borderId="8" xfId="0" applyFont="1" applyFill="1" applyBorder="1" applyAlignment="1">
      <alignment horizontal="center" wrapText="1"/>
    </xf>
    <xf numFmtId="164" fontId="3" fillId="7" borderId="1" xfId="0" applyFont="1" applyFill="1" applyBorder="1" applyAlignment="1">
      <alignment horizontal="center" wrapText="1"/>
    </xf>
    <xf numFmtId="164" fontId="0" fillId="3" borderId="9" xfId="0" applyFill="1" applyBorder="1" applyAlignment="1">
      <alignment/>
    </xf>
    <xf numFmtId="164" fontId="3" fillId="3" borderId="0" xfId="0" applyFont="1" applyFill="1" applyBorder="1" applyAlignment="1">
      <alignment/>
    </xf>
    <xf numFmtId="164" fontId="0" fillId="3" borderId="0" xfId="0" applyFill="1" applyBorder="1" applyAlignment="1">
      <alignment/>
    </xf>
    <xf numFmtId="165" fontId="3" fillId="4" borderId="2" xfId="0" applyNumberFormat="1" applyFont="1" applyFill="1" applyBorder="1" applyAlignment="1">
      <alignment horizontal="center"/>
    </xf>
    <xf numFmtId="164" fontId="3" fillId="5" borderId="2" xfId="0" applyFont="1" applyFill="1" applyBorder="1" applyAlignment="1">
      <alignment horizontal="center" wrapText="1"/>
    </xf>
    <xf numFmtId="164" fontId="3" fillId="2" borderId="2" xfId="0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center"/>
    </xf>
    <xf numFmtId="165" fontId="3" fillId="9" borderId="0" xfId="0" applyNumberFormat="1" applyFont="1" applyFill="1" applyBorder="1" applyAlignment="1">
      <alignment horizontal="center"/>
    </xf>
    <xf numFmtId="165" fontId="3" fillId="7" borderId="2" xfId="0" applyNumberFormat="1" applyFont="1" applyFill="1" applyBorder="1" applyAlignment="1">
      <alignment horizontal="center"/>
    </xf>
    <xf numFmtId="164" fontId="4" fillId="3" borderId="11" xfId="0" applyFont="1" applyFill="1" applyBorder="1" applyAlignment="1">
      <alignment horizontal="center"/>
    </xf>
    <xf numFmtId="164" fontId="4" fillId="3" borderId="12" xfId="0" applyFont="1" applyFill="1" applyBorder="1" applyAlignment="1">
      <alignment/>
    </xf>
    <xf numFmtId="164" fontId="4" fillId="4" borderId="2" xfId="0" applyFont="1" applyFill="1" applyBorder="1" applyAlignment="1">
      <alignment horizontal="center"/>
    </xf>
    <xf numFmtId="164" fontId="4" fillId="4" borderId="13" xfId="0" applyFont="1" applyFill="1" applyBorder="1" applyAlignment="1">
      <alignment horizontal="center"/>
    </xf>
    <xf numFmtId="164" fontId="4" fillId="5" borderId="13" xfId="0" applyFont="1" applyFill="1" applyBorder="1" applyAlignment="1">
      <alignment horizontal="center"/>
    </xf>
    <xf numFmtId="164" fontId="4" fillId="2" borderId="13" xfId="0" applyFont="1" applyFill="1" applyBorder="1" applyAlignment="1">
      <alignment horizontal="center"/>
    </xf>
    <xf numFmtId="164" fontId="4" fillId="6" borderId="12" xfId="0" applyFont="1" applyFill="1" applyBorder="1" applyAlignment="1">
      <alignment horizontal="center"/>
    </xf>
    <xf numFmtId="164" fontId="4" fillId="9" borderId="14" xfId="0" applyFont="1" applyFill="1" applyBorder="1" applyAlignment="1">
      <alignment horizontal="center"/>
    </xf>
    <xf numFmtId="164" fontId="4" fillId="7" borderId="2" xfId="0" applyFont="1" applyFill="1" applyBorder="1" applyAlignment="1">
      <alignment horizontal="center"/>
    </xf>
    <xf numFmtId="164" fontId="0" fillId="8" borderId="15" xfId="0" applyFill="1" applyBorder="1" applyAlignment="1">
      <alignment/>
    </xf>
    <xf numFmtId="167" fontId="0" fillId="10" borderId="16" xfId="0" applyNumberFormat="1" applyFont="1" applyFill="1" applyBorder="1" applyAlignment="1">
      <alignment horizontal="right"/>
    </xf>
    <xf numFmtId="164" fontId="4" fillId="10" borderId="17" xfId="0" applyFont="1" applyFill="1" applyBorder="1" applyAlignment="1">
      <alignment/>
    </xf>
    <xf numFmtId="164" fontId="5" fillId="10" borderId="17" xfId="0" applyFont="1" applyFill="1" applyBorder="1" applyAlignment="1">
      <alignment/>
    </xf>
    <xf numFmtId="168" fontId="6" fillId="0" borderId="10" xfId="0" applyNumberFormat="1" applyFont="1" applyFill="1" applyBorder="1" applyAlignment="1">
      <alignment horizontal="center"/>
    </xf>
    <xf numFmtId="168" fontId="0" fillId="4" borderId="0" xfId="0" applyNumberFormat="1" applyFont="1" applyFill="1" applyBorder="1" applyAlignment="1">
      <alignment horizontal="right"/>
    </xf>
    <xf numFmtId="164" fontId="4" fillId="5" borderId="0" xfId="0" applyFont="1" applyFill="1" applyBorder="1" applyAlignment="1">
      <alignment horizontal="center" wrapText="1"/>
    </xf>
    <xf numFmtId="169" fontId="6" fillId="0" borderId="10" xfId="0" applyNumberFormat="1" applyFont="1" applyFill="1" applyBorder="1" applyAlignment="1">
      <alignment horizontal="center"/>
    </xf>
    <xf numFmtId="169" fontId="6" fillId="8" borderId="18" xfId="0" applyNumberFormat="1" applyFont="1" applyFill="1" applyBorder="1" applyAlignment="1">
      <alignment horizontal="center"/>
    </xf>
    <xf numFmtId="164" fontId="4" fillId="8" borderId="17" xfId="0" applyFont="1" applyFill="1" applyBorder="1" applyAlignment="1">
      <alignment horizontal="center"/>
    </xf>
    <xf numFmtId="164" fontId="4" fillId="8" borderId="19" xfId="0" applyFont="1" applyFill="1" applyBorder="1" applyAlignment="1">
      <alignment horizontal="center"/>
    </xf>
    <xf numFmtId="167" fontId="0" fillId="0" borderId="20" xfId="0" applyNumberFormat="1" applyFill="1" applyBorder="1" applyAlignment="1">
      <alignment/>
    </xf>
    <xf numFmtId="170" fontId="0" fillId="0" borderId="21" xfId="0" applyNumberFormat="1" applyFont="1" applyFill="1" applyBorder="1" applyAlignment="1">
      <alignment horizontal="center"/>
    </xf>
    <xf numFmtId="164" fontId="0" fillId="0" borderId="21" xfId="0" applyFont="1" applyFill="1" applyBorder="1" applyAlignment="1">
      <alignment/>
    </xf>
    <xf numFmtId="165" fontId="0" fillId="0" borderId="21" xfId="0" applyNumberFormat="1" applyFill="1" applyBorder="1" applyAlignment="1">
      <alignment horizontal="center"/>
    </xf>
    <xf numFmtId="165" fontId="0" fillId="0" borderId="22" xfId="0" applyNumberFormat="1" applyFill="1" applyBorder="1" applyAlignment="1">
      <alignment horizontal="center"/>
    </xf>
    <xf numFmtId="168" fontId="0" fillId="4" borderId="8" xfId="0" applyNumberFormat="1" applyFont="1" applyFill="1" applyBorder="1" applyAlignment="1">
      <alignment horizontal="right"/>
    </xf>
    <xf numFmtId="171" fontId="0" fillId="0" borderId="20" xfId="0" applyNumberFormat="1" applyFill="1" applyBorder="1" applyAlignment="1">
      <alignment horizontal="center"/>
    </xf>
    <xf numFmtId="171" fontId="0" fillId="0" borderId="22" xfId="0" applyNumberFormat="1" applyFill="1" applyBorder="1" applyAlignment="1">
      <alignment horizontal="center"/>
    </xf>
    <xf numFmtId="168" fontId="0" fillId="5" borderId="23" xfId="0" applyNumberFormat="1" applyFont="1" applyFill="1" applyBorder="1" applyAlignment="1">
      <alignment horizontal="right" wrapText="1"/>
    </xf>
    <xf numFmtId="169" fontId="0" fillId="0" borderId="0" xfId="0" applyNumberFormat="1" applyFont="1" applyFill="1" applyBorder="1" applyAlignment="1">
      <alignment horizontal="right" wrapText="1"/>
    </xf>
    <xf numFmtId="165" fontId="0" fillId="0" borderId="20" xfId="0" applyNumberFormat="1" applyFill="1" applyBorder="1" applyAlignment="1">
      <alignment horizontal="center"/>
    </xf>
    <xf numFmtId="168" fontId="0" fillId="8" borderId="24" xfId="0" applyNumberFormat="1" applyFill="1" applyBorder="1" applyAlignment="1">
      <alignment horizontal="center"/>
    </xf>
    <xf numFmtId="168" fontId="0" fillId="0" borderId="0" xfId="0" applyNumberFormat="1" applyBorder="1" applyAlignment="1">
      <alignment/>
    </xf>
    <xf numFmtId="167" fontId="0" fillId="0" borderId="25" xfId="0" applyNumberFormat="1" applyFill="1" applyBorder="1" applyAlignment="1">
      <alignment/>
    </xf>
    <xf numFmtId="170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165" fontId="0" fillId="0" borderId="26" xfId="0" applyNumberFormat="1" applyFill="1" applyBorder="1" applyAlignment="1">
      <alignment horizontal="center"/>
    </xf>
    <xf numFmtId="171" fontId="0" fillId="0" borderId="25" xfId="0" applyNumberFormat="1" applyFill="1" applyBorder="1" applyAlignment="1">
      <alignment horizontal="center"/>
    </xf>
    <xf numFmtId="171" fontId="0" fillId="0" borderId="26" xfId="0" applyNumberFormat="1" applyFill="1" applyBorder="1" applyAlignment="1">
      <alignment horizontal="center"/>
    </xf>
    <xf numFmtId="168" fontId="0" fillId="5" borderId="26" xfId="0" applyNumberFormat="1" applyFont="1" applyFill="1" applyBorder="1" applyAlignment="1">
      <alignment horizontal="right" wrapText="1"/>
    </xf>
    <xf numFmtId="165" fontId="0" fillId="0" borderId="25" xfId="0" applyNumberFormat="1" applyFill="1" applyBorder="1" applyAlignment="1">
      <alignment horizontal="center"/>
    </xf>
    <xf numFmtId="168" fontId="0" fillId="8" borderId="27" xfId="0" applyNumberForma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 horizontal="right" wrapText="1"/>
    </xf>
    <xf numFmtId="167" fontId="0" fillId="0" borderId="28" xfId="0" applyNumberFormat="1" applyFill="1" applyBorder="1" applyAlignment="1">
      <alignment/>
    </xf>
    <xf numFmtId="170" fontId="0" fillId="0" borderId="29" xfId="0" applyNumberFormat="1" applyFill="1" applyBorder="1" applyAlignment="1">
      <alignment/>
    </xf>
    <xf numFmtId="164" fontId="0" fillId="0" borderId="29" xfId="0" applyFill="1" applyBorder="1" applyAlignment="1">
      <alignment/>
    </xf>
    <xf numFmtId="165" fontId="0" fillId="0" borderId="29" xfId="0" applyNumberFormat="1" applyFill="1" applyBorder="1" applyAlignment="1">
      <alignment horizontal="center"/>
    </xf>
    <xf numFmtId="165" fontId="0" fillId="0" borderId="30" xfId="0" applyNumberFormat="1" applyFill="1" applyBorder="1" applyAlignment="1">
      <alignment horizontal="center"/>
    </xf>
    <xf numFmtId="168" fontId="0" fillId="4" borderId="18" xfId="0" applyNumberFormat="1" applyFont="1" applyFill="1" applyBorder="1" applyAlignment="1">
      <alignment horizontal="right"/>
    </xf>
    <xf numFmtId="171" fontId="0" fillId="0" borderId="28" xfId="0" applyNumberFormat="1" applyFill="1" applyBorder="1" applyAlignment="1">
      <alignment horizontal="center"/>
    </xf>
    <xf numFmtId="171" fontId="0" fillId="0" borderId="30" xfId="0" applyNumberFormat="1" applyFill="1" applyBorder="1" applyAlignment="1">
      <alignment horizontal="center"/>
    </xf>
    <xf numFmtId="168" fontId="0" fillId="5" borderId="31" xfId="0" applyNumberFormat="1" applyFont="1" applyFill="1" applyBorder="1" applyAlignment="1">
      <alignment horizontal="right" wrapText="1"/>
    </xf>
    <xf numFmtId="169" fontId="0" fillId="0" borderId="18" xfId="0" applyNumberFormat="1" applyFont="1" applyFill="1" applyBorder="1" applyAlignment="1">
      <alignment horizontal="right" wrapText="1"/>
    </xf>
    <xf numFmtId="165" fontId="0" fillId="0" borderId="28" xfId="0" applyNumberFormat="1" applyFill="1" applyBorder="1" applyAlignment="1">
      <alignment horizontal="center"/>
    </xf>
    <xf numFmtId="168" fontId="0" fillId="8" borderId="32" xfId="0" applyNumberFormat="1" applyFill="1" applyBorder="1" applyAlignment="1">
      <alignment horizontal="center"/>
    </xf>
    <xf numFmtId="164" fontId="7" fillId="8" borderId="2" xfId="0" applyFont="1" applyFill="1" applyBorder="1" applyAlignment="1">
      <alignment/>
    </xf>
    <xf numFmtId="164" fontId="7" fillId="3" borderId="9" xfId="0" applyFont="1" applyFill="1" applyBorder="1" applyAlignment="1">
      <alignment/>
    </xf>
    <xf numFmtId="164" fontId="7" fillId="3" borderId="0" xfId="0" applyFont="1" applyFill="1" applyBorder="1" applyAlignment="1">
      <alignment/>
    </xf>
    <xf numFmtId="164" fontId="8" fillId="11" borderId="0" xfId="0" applyFont="1" applyFill="1" applyBorder="1" applyAlignment="1">
      <alignment horizontal="right"/>
    </xf>
    <xf numFmtId="165" fontId="8" fillId="4" borderId="13" xfId="0" applyNumberFormat="1" applyFont="1" applyFill="1" applyBorder="1" applyAlignment="1">
      <alignment horizontal="center"/>
    </xf>
    <xf numFmtId="168" fontId="8" fillId="4" borderId="13" xfId="0" applyNumberFormat="1" applyFont="1" applyFill="1" applyBorder="1" applyAlignment="1">
      <alignment horizontal="right"/>
    </xf>
    <xf numFmtId="172" fontId="8" fillId="5" borderId="13" xfId="0" applyNumberFormat="1" applyFont="1" applyFill="1" applyBorder="1" applyAlignment="1">
      <alignment horizontal="center" wrapText="1"/>
    </xf>
    <xf numFmtId="168" fontId="8" fillId="5" borderId="13" xfId="0" applyNumberFormat="1" applyFont="1" applyFill="1" applyBorder="1" applyAlignment="1">
      <alignment horizontal="right" wrapText="1"/>
    </xf>
    <xf numFmtId="169" fontId="8" fillId="0" borderId="13" xfId="0" applyNumberFormat="1" applyFont="1" applyFill="1" applyBorder="1" applyAlignment="1">
      <alignment horizontal="right" wrapText="1"/>
    </xf>
    <xf numFmtId="165" fontId="8" fillId="11" borderId="18" xfId="0" applyNumberFormat="1" applyFont="1" applyFill="1" applyBorder="1" applyAlignment="1">
      <alignment horizontal="center"/>
    </xf>
    <xf numFmtId="168" fontId="8" fillId="11" borderId="2" xfId="0" applyNumberFormat="1" applyFont="1" applyFill="1" applyBorder="1" applyAlignment="1">
      <alignment horizontal="center"/>
    </xf>
    <xf numFmtId="164" fontId="7" fillId="0" borderId="0" xfId="0" applyFont="1" applyBorder="1" applyAlignment="1">
      <alignment/>
    </xf>
    <xf numFmtId="164" fontId="0" fillId="8" borderId="2" xfId="0" applyFill="1" applyBorder="1" applyAlignment="1">
      <alignment/>
    </xf>
    <xf numFmtId="164" fontId="0" fillId="3" borderId="33" xfId="0" applyFill="1" applyBorder="1" applyAlignment="1">
      <alignment/>
    </xf>
    <xf numFmtId="164" fontId="0" fillId="3" borderId="18" xfId="0" applyFill="1" applyBorder="1" applyAlignment="1">
      <alignment/>
    </xf>
    <xf numFmtId="164" fontId="3" fillId="11" borderId="18" xfId="0" applyFont="1" applyFill="1" applyBorder="1" applyAlignment="1">
      <alignment horizontal="right"/>
    </xf>
    <xf numFmtId="164" fontId="3" fillId="3" borderId="13" xfId="0" applyFont="1" applyFill="1" applyBorder="1" applyAlignment="1">
      <alignment horizontal="center"/>
    </xf>
    <xf numFmtId="165" fontId="3" fillId="11" borderId="13" xfId="0" applyNumberFormat="1" applyFont="1" applyFill="1" applyBorder="1" applyAlignment="1">
      <alignment horizontal="center"/>
    </xf>
    <xf numFmtId="164" fontId="0" fillId="3" borderId="0" xfId="0" applyFont="1" applyFill="1" applyBorder="1" applyAlignment="1">
      <alignment horizontal="right"/>
    </xf>
    <xf numFmtId="173" fontId="3" fillId="3" borderId="0" xfId="0" applyNumberFormat="1" applyFont="1" applyFill="1" applyBorder="1" applyAlignment="1">
      <alignment horizontal="center"/>
    </xf>
    <xf numFmtId="173" fontId="5" fillId="3" borderId="33" xfId="0" applyNumberFormat="1" applyFont="1" applyFill="1" applyBorder="1" applyAlignment="1">
      <alignment horizontal="center"/>
    </xf>
    <xf numFmtId="174" fontId="5" fillId="3" borderId="5" xfId="0" applyNumberFormat="1" applyFont="1" applyFill="1" applyBorder="1" applyAlignment="1">
      <alignment horizontal="center"/>
    </xf>
    <xf numFmtId="164" fontId="0" fillId="3" borderId="0" xfId="0" applyFont="1" applyFill="1" applyBorder="1" applyAlignment="1">
      <alignment horizontal="left"/>
    </xf>
    <xf numFmtId="164" fontId="0" fillId="8" borderId="13" xfId="0" applyFill="1" applyBorder="1" applyAlignment="1">
      <alignment/>
    </xf>
    <xf numFmtId="164" fontId="0" fillId="3" borderId="18" xfId="0" applyFont="1" applyFill="1" applyBorder="1" applyAlignment="1">
      <alignment horizontal="right"/>
    </xf>
    <xf numFmtId="164" fontId="0" fillId="3" borderId="3" xfId="0" applyFont="1" applyFill="1" applyBorder="1" applyAlignment="1">
      <alignment horizontal="center"/>
    </xf>
    <xf numFmtId="174" fontId="0" fillId="3" borderId="5" xfId="0" applyNumberFormat="1" applyFont="1" applyFill="1" applyBorder="1" applyAlignment="1">
      <alignment horizontal="center"/>
    </xf>
    <xf numFmtId="164" fontId="0" fillId="3" borderId="18" xfId="0" applyFont="1" applyFill="1" applyBorder="1" applyAlignment="1">
      <alignment horizontal="center"/>
    </xf>
    <xf numFmtId="164" fontId="0" fillId="3" borderId="18" xfId="0" applyFont="1" applyFill="1" applyBorder="1" applyAlignment="1">
      <alignment horizontal="left"/>
    </xf>
    <xf numFmtId="164" fontId="3" fillId="0" borderId="0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Border="1" applyAlignment="1">
      <alignment/>
    </xf>
    <xf numFmtId="164" fontId="0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3" borderId="0" xfId="0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166" fontId="4" fillId="6" borderId="0" xfId="0" applyNumberFormat="1" applyFont="1" applyFill="1" applyBorder="1" applyAlignment="1">
      <alignment horizontal="center"/>
    </xf>
    <xf numFmtId="166" fontId="3" fillId="6" borderId="0" xfId="0" applyNumberFormat="1" applyFont="1" applyFill="1" applyBorder="1" applyAlignment="1">
      <alignment horizontal="center"/>
    </xf>
    <xf numFmtId="164" fontId="4" fillId="9" borderId="0" xfId="0" applyFont="1" applyFill="1" applyBorder="1" applyAlignment="1">
      <alignment horizontal="center" wrapText="1"/>
    </xf>
    <xf numFmtId="164" fontId="3" fillId="9" borderId="0" xfId="0" applyFont="1" applyFill="1" applyBorder="1" applyAlignment="1">
      <alignment horizontal="center" wrapText="1"/>
    </xf>
    <xf numFmtId="164" fontId="3" fillId="7" borderId="0" xfId="0" applyFont="1" applyFill="1" applyBorder="1" applyAlignment="1">
      <alignment horizontal="center" wrapText="1"/>
    </xf>
    <xf numFmtId="164" fontId="0" fillId="0" borderId="34" xfId="0" applyBorder="1" applyAlignment="1">
      <alignment/>
    </xf>
    <xf numFmtId="164" fontId="3" fillId="0" borderId="35" xfId="0" applyFont="1" applyBorder="1" applyAlignment="1">
      <alignment/>
    </xf>
    <xf numFmtId="164" fontId="0" fillId="0" borderId="36" xfId="0" applyFont="1" applyBorder="1" applyAlignment="1">
      <alignment/>
    </xf>
    <xf numFmtId="164" fontId="0" fillId="0" borderId="14" xfId="0" applyBorder="1" applyAlignment="1">
      <alignment/>
    </xf>
    <xf numFmtId="164" fontId="0" fillId="0" borderId="37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37" xfId="0" applyBorder="1" applyAlignment="1">
      <alignment horizontal="center"/>
    </xf>
    <xf numFmtId="164" fontId="0" fillId="0" borderId="38" xfId="0" applyFont="1" applyBorder="1" applyAlignment="1">
      <alignment vertical="top" wrapText="1"/>
    </xf>
    <xf numFmtId="164" fontId="0" fillId="0" borderId="39" xfId="0" applyBorder="1" applyAlignment="1">
      <alignment/>
    </xf>
    <xf numFmtId="164" fontId="0" fillId="0" borderId="4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="90" zoomScaleNormal="90" workbookViewId="0" topLeftCell="A1">
      <selection activeCell="D17" sqref="D17"/>
    </sheetView>
  </sheetViews>
  <sheetFormatPr defaultColWidth="9.140625" defaultRowHeight="12.75"/>
  <cols>
    <col min="1" max="1" width="10.140625" style="1" customWidth="1"/>
    <col min="2" max="2" width="10.7109375" style="1" customWidth="1"/>
    <col min="3" max="3" width="11.140625" style="1" customWidth="1"/>
    <col min="4" max="4" width="42.140625" style="1" customWidth="1"/>
    <col min="5" max="6" width="10.140625" style="1" customWidth="1"/>
    <col min="7" max="7" width="14.421875" style="1" customWidth="1"/>
    <col min="8" max="8" width="14.00390625" style="1" customWidth="1"/>
    <col min="9" max="9" width="13.00390625" style="1" customWidth="1"/>
    <col min="10" max="10" width="17.7109375" style="1" customWidth="1"/>
    <col min="11" max="11" width="12.00390625" style="1" customWidth="1"/>
    <col min="12" max="12" width="11.57421875" style="1" customWidth="1"/>
    <col min="13" max="13" width="21.57421875" style="1" customWidth="1"/>
    <col min="14" max="14" width="24.57421875" style="1" customWidth="1"/>
    <col min="15" max="15" width="13.140625" style="2" customWidth="1"/>
    <col min="16" max="16" width="12.8515625" style="1" customWidth="1"/>
    <col min="17" max="16384" width="9.140625" style="1" customWidth="1"/>
  </cols>
  <sheetData>
    <row r="1" spans="1:15" ht="12.75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.7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.75" customHeight="1">
      <c r="A3" s="5"/>
      <c r="B3" s="6"/>
      <c r="C3" s="7"/>
      <c r="D3" s="7"/>
      <c r="E3" s="8" t="s">
        <v>1</v>
      </c>
      <c r="F3" s="8"/>
      <c r="G3" s="8"/>
      <c r="H3" s="9" t="s">
        <v>2</v>
      </c>
      <c r="I3" s="9"/>
      <c r="J3" s="9"/>
      <c r="K3" s="10" t="s">
        <v>3</v>
      </c>
      <c r="L3" s="10"/>
      <c r="M3" s="11" t="s">
        <v>4</v>
      </c>
      <c r="N3" s="11"/>
      <c r="O3" s="12"/>
    </row>
    <row r="4" spans="1:15" ht="42" customHeight="1">
      <c r="A4" s="13" t="s">
        <v>5</v>
      </c>
      <c r="B4" s="14"/>
      <c r="C4" s="15"/>
      <c r="D4" s="15"/>
      <c r="E4" s="16" t="s">
        <v>6</v>
      </c>
      <c r="F4" s="16" t="s">
        <v>4</v>
      </c>
      <c r="G4" s="16" t="s">
        <v>7</v>
      </c>
      <c r="H4" s="17" t="s">
        <v>6</v>
      </c>
      <c r="I4" s="17" t="s">
        <v>4</v>
      </c>
      <c r="J4" s="17" t="s">
        <v>7</v>
      </c>
      <c r="K4" s="18" t="s">
        <v>8</v>
      </c>
      <c r="L4" s="18" t="s">
        <v>9</v>
      </c>
      <c r="M4" s="19" t="s">
        <v>10</v>
      </c>
      <c r="N4" s="20" t="s">
        <v>11</v>
      </c>
      <c r="O4" s="21" t="s">
        <v>12</v>
      </c>
    </row>
    <row r="5" spans="1:15" ht="12.75">
      <c r="A5" s="13"/>
      <c r="B5" s="22"/>
      <c r="C5" s="23"/>
      <c r="D5" s="24"/>
      <c r="E5" s="25"/>
      <c r="F5" s="25"/>
      <c r="G5" s="25"/>
      <c r="H5" s="26"/>
      <c r="I5" s="26"/>
      <c r="J5" s="26"/>
      <c r="K5" s="27"/>
      <c r="L5" s="27"/>
      <c r="M5" s="28"/>
      <c r="N5" s="29">
        <f>ROUND(M5/70*30,0)</f>
        <v>0</v>
      </c>
      <c r="O5" s="30"/>
    </row>
    <row r="6" spans="1:15" ht="12.75">
      <c r="A6" s="13"/>
      <c r="B6" s="31" t="s">
        <v>13</v>
      </c>
      <c r="C6" s="32" t="s">
        <v>14</v>
      </c>
      <c r="D6" s="32" t="s">
        <v>15</v>
      </c>
      <c r="E6" s="33"/>
      <c r="F6" s="33"/>
      <c r="G6" s="34"/>
      <c r="H6" s="35"/>
      <c r="I6" s="35"/>
      <c r="J6" s="35"/>
      <c r="K6" s="36"/>
      <c r="L6" s="36"/>
      <c r="M6" s="37" t="s">
        <v>16</v>
      </c>
      <c r="N6" s="38" t="s">
        <v>17</v>
      </c>
      <c r="O6" s="39"/>
    </row>
    <row r="7" spans="1:15" ht="19.5" customHeight="1">
      <c r="A7" s="40"/>
      <c r="B7" s="41">
        <v>42736</v>
      </c>
      <c r="C7" s="42"/>
      <c r="D7" s="43" t="s">
        <v>18</v>
      </c>
      <c r="E7" s="44"/>
      <c r="F7" s="44"/>
      <c r="G7" s="45"/>
      <c r="H7" s="44"/>
      <c r="I7" s="44"/>
      <c r="J7" s="46"/>
      <c r="K7" s="47"/>
      <c r="L7" s="48"/>
      <c r="M7" s="49"/>
      <c r="N7" s="49"/>
      <c r="O7" s="50"/>
    </row>
    <row r="8" spans="1:16" ht="12.75">
      <c r="A8" s="40"/>
      <c r="B8" s="51"/>
      <c r="C8" s="52"/>
      <c r="D8" s="53"/>
      <c r="E8" s="54"/>
      <c r="F8" s="55"/>
      <c r="G8" s="56">
        <f>SUM(E$8:E8)-SUM(F$8:F8)+$E$7</f>
        <v>0</v>
      </c>
      <c r="H8" s="57"/>
      <c r="I8" s="58"/>
      <c r="J8" s="59">
        <f>SUM(H$8:H8)-SUM(I$8:I8)+$H$7</f>
        <v>0</v>
      </c>
      <c r="K8" s="60"/>
      <c r="L8" s="60"/>
      <c r="M8" s="61"/>
      <c r="N8" s="54"/>
      <c r="O8" s="62" t="str">
        <f>IF(M8+N8=0,"-",IF(M8+N8=F8+I8,"OK","CHYBA"))</f>
        <v>-</v>
      </c>
      <c r="P8" s="63"/>
    </row>
    <row r="9" spans="1:16" ht="12.75">
      <c r="A9" s="40"/>
      <c r="B9" s="64"/>
      <c r="C9" s="65"/>
      <c r="D9" s="66"/>
      <c r="E9" s="67"/>
      <c r="F9" s="68"/>
      <c r="G9" s="45">
        <f>SUM(E$8:E9)-SUM(F$8:F9)+$E$7</f>
        <v>0</v>
      </c>
      <c r="H9" s="69"/>
      <c r="I9" s="70"/>
      <c r="J9" s="71">
        <f>SUM(H$8:H9)-SUM(I$8:I9)+$H$7</f>
        <v>0</v>
      </c>
      <c r="K9" s="60"/>
      <c r="L9" s="60"/>
      <c r="M9" s="72"/>
      <c r="N9" s="67"/>
      <c r="O9" s="73" t="str">
        <f>IF(M9+N9=0,"-",IF(M9+N9=F9+I9,"OK","CHYBA"))</f>
        <v>-</v>
      </c>
      <c r="P9" s="63"/>
    </row>
    <row r="10" spans="1:17" ht="12.75">
      <c r="A10" s="40"/>
      <c r="B10" s="64"/>
      <c r="C10" s="65"/>
      <c r="D10" s="66"/>
      <c r="E10" s="67"/>
      <c r="F10" s="68"/>
      <c r="G10" s="45">
        <f>SUM(E$8:E10)-SUM(F$8:F10)+$E$7</f>
        <v>0</v>
      </c>
      <c r="H10" s="69"/>
      <c r="I10" s="70"/>
      <c r="J10" s="71">
        <f>SUM(H$8:H10)-SUM(I$8:I10)+$H$7</f>
        <v>0</v>
      </c>
      <c r="K10" s="60"/>
      <c r="L10" s="60"/>
      <c r="M10" s="72"/>
      <c r="N10" s="67"/>
      <c r="O10" s="73" t="str">
        <f>IF(M10+N10=0,"-",IF(M10+N10=F10+I10,"OK","CHYBA"))</f>
        <v>-</v>
      </c>
      <c r="P10" s="63"/>
      <c r="Q10" s="63"/>
    </row>
    <row r="11" spans="1:16" ht="12.75">
      <c r="A11" s="40"/>
      <c r="B11" s="64"/>
      <c r="C11" s="65"/>
      <c r="D11" s="66"/>
      <c r="E11" s="67"/>
      <c r="F11" s="68"/>
      <c r="G11" s="45">
        <f>SUM(E$8:E11)-SUM(F$8:F11)+$E$7</f>
        <v>0</v>
      </c>
      <c r="H11" s="69"/>
      <c r="I11" s="68"/>
      <c r="J11" s="71">
        <f>SUM(H$8:H11)-SUM(I$8:I11)+$H$7</f>
        <v>0</v>
      </c>
      <c r="K11" s="60"/>
      <c r="L11" s="60"/>
      <c r="M11" s="72"/>
      <c r="N11" s="67"/>
      <c r="O11" s="73" t="str">
        <f>IF(M11+N11=0,"-",IF(M11+N11=F11+I11,"OK","CHYBA"))</f>
        <v>-</v>
      </c>
      <c r="P11" s="63"/>
    </row>
    <row r="12" spans="1:16" ht="12.75">
      <c r="A12" s="40"/>
      <c r="B12" s="64"/>
      <c r="C12" s="65"/>
      <c r="D12" s="66"/>
      <c r="E12" s="67"/>
      <c r="F12" s="68"/>
      <c r="G12" s="45">
        <f>SUM(E$8:E12)-SUM(F$8:F12)+$E$7</f>
        <v>0</v>
      </c>
      <c r="H12" s="69"/>
      <c r="I12" s="70"/>
      <c r="J12" s="71">
        <f>SUM(H$8:H12)-SUM(I$8:I12)+$H$7</f>
        <v>0</v>
      </c>
      <c r="K12" s="60"/>
      <c r="L12" s="60"/>
      <c r="M12" s="72"/>
      <c r="N12" s="67"/>
      <c r="O12" s="73" t="str">
        <f>IF(M12+N12=0,"-",IF(M12+N12=F12+I12,"OK","CHYBA"))</f>
        <v>-</v>
      </c>
      <c r="P12" s="63"/>
    </row>
    <row r="13" spans="1:16" ht="12.75">
      <c r="A13" s="40"/>
      <c r="B13" s="64"/>
      <c r="C13" s="65"/>
      <c r="D13" s="66"/>
      <c r="E13" s="67"/>
      <c r="F13" s="68"/>
      <c r="G13" s="45">
        <f>SUM(E$8:E31)-SUM(F$8:F31)+$E$7</f>
        <v>0</v>
      </c>
      <c r="H13" s="69"/>
      <c r="I13" s="70"/>
      <c r="J13" s="71">
        <f>SUM(H$8:H31)-SUM(I$8:I31)+$H$7</f>
        <v>0</v>
      </c>
      <c r="K13" s="60"/>
      <c r="L13" s="60"/>
      <c r="M13" s="72"/>
      <c r="N13" s="67"/>
      <c r="O13" s="73" t="str">
        <f>IF(M13+N13=0,"-",IF(M13+N13=F13+I13,"OK","CHYBA"))</f>
        <v>-</v>
      </c>
      <c r="P13" s="63"/>
    </row>
    <row r="14" spans="1:16" ht="12.75">
      <c r="A14" s="40"/>
      <c r="B14" s="64"/>
      <c r="C14" s="74"/>
      <c r="D14" s="66"/>
      <c r="E14" s="67"/>
      <c r="F14" s="68"/>
      <c r="G14" s="45">
        <f>SUM(E$8:E14)-SUM(F$8:F14)+$E$7</f>
        <v>0</v>
      </c>
      <c r="H14" s="69"/>
      <c r="I14" s="70"/>
      <c r="J14" s="71">
        <f>SUM(H$8:H14)-SUM(I$8:I14)+$H$7</f>
        <v>0</v>
      </c>
      <c r="K14" s="60"/>
      <c r="L14" s="60"/>
      <c r="M14" s="72"/>
      <c r="N14" s="67"/>
      <c r="O14" s="73" t="str">
        <f>IF(M14+N14=0,"-",IF(M14+N14=F14+I14,"OK","CHYBA"))</f>
        <v>-</v>
      </c>
      <c r="P14" s="63"/>
    </row>
    <row r="15" spans="1:16" ht="12.75">
      <c r="A15" s="40"/>
      <c r="B15" s="64"/>
      <c r="C15" s="74"/>
      <c r="D15" s="66"/>
      <c r="E15" s="67"/>
      <c r="F15" s="68"/>
      <c r="G15" s="45">
        <f>SUM(E$8:E15)-SUM(F$8:F15)+$E$7</f>
        <v>0</v>
      </c>
      <c r="H15" s="69"/>
      <c r="I15" s="70"/>
      <c r="J15" s="71">
        <f>SUM(H$8:H15)-SUM(I$8:I15)+$H$7</f>
        <v>0</v>
      </c>
      <c r="K15" s="60"/>
      <c r="L15" s="60"/>
      <c r="M15" s="72"/>
      <c r="N15" s="67"/>
      <c r="O15" s="73" t="str">
        <f>IF(M15+N15=0,"-",IF(M15+N15=F15+I15,"OK","CHYBA"))</f>
        <v>-</v>
      </c>
      <c r="P15" s="63"/>
    </row>
    <row r="16" spans="1:16" ht="12.75">
      <c r="A16" s="40"/>
      <c r="B16" s="64"/>
      <c r="C16" s="74"/>
      <c r="D16" s="66"/>
      <c r="E16" s="67"/>
      <c r="F16" s="68"/>
      <c r="G16" s="45">
        <f>SUM(E$8:E16)-SUM(F$8:F16)+$E$7</f>
        <v>0</v>
      </c>
      <c r="H16" s="69"/>
      <c r="I16" s="70"/>
      <c r="J16" s="71">
        <f>SUM(H$8:H16)-SUM(I$8:I16)+$H$7</f>
        <v>0</v>
      </c>
      <c r="K16" s="60"/>
      <c r="L16" s="60"/>
      <c r="M16" s="72"/>
      <c r="N16" s="67"/>
      <c r="O16" s="73" t="str">
        <f>IF(M16+N16=0,"-",IF(M16+N16=F16+I16,"OK","CHYBA"))</f>
        <v>-</v>
      </c>
      <c r="P16" s="63"/>
    </row>
    <row r="17" spans="1:16" ht="12.75">
      <c r="A17" s="40"/>
      <c r="B17" s="64"/>
      <c r="C17" s="74"/>
      <c r="D17" s="66"/>
      <c r="E17" s="67"/>
      <c r="F17" s="68"/>
      <c r="G17" s="45">
        <f>SUM(E$8:E17)-SUM(F$8:F17)+$E$7</f>
        <v>0</v>
      </c>
      <c r="H17" s="69"/>
      <c r="I17" s="70"/>
      <c r="J17" s="71">
        <f>SUM(H$8:H17)-SUM(I$8:I17)+$H$7</f>
        <v>0</v>
      </c>
      <c r="K17" s="60"/>
      <c r="L17" s="60"/>
      <c r="M17" s="72"/>
      <c r="N17" s="67"/>
      <c r="O17" s="73" t="str">
        <f>IF(M17+N17=0,"-",IF(M17+N17=F17+I17,"OK","CHYBA"))</f>
        <v>-</v>
      </c>
      <c r="P17" s="63"/>
    </row>
    <row r="18" spans="1:16" ht="12.75">
      <c r="A18" s="40"/>
      <c r="B18" s="64"/>
      <c r="C18" s="65"/>
      <c r="D18" s="66"/>
      <c r="E18" s="67"/>
      <c r="F18" s="68"/>
      <c r="G18" s="45">
        <f>SUM(E$8:E18)-SUM(F$8:F18)+$E$7</f>
        <v>0</v>
      </c>
      <c r="H18" s="69"/>
      <c r="I18" s="70"/>
      <c r="J18" s="71">
        <f>SUM(H$8:H18)-SUM(I$8:I18)+$H$7</f>
        <v>0</v>
      </c>
      <c r="K18" s="60"/>
      <c r="L18" s="60"/>
      <c r="M18" s="72"/>
      <c r="N18" s="67"/>
      <c r="O18" s="73" t="str">
        <f>IF(M18+N18=0,"-",IF(M18+N18=F18+I18,"OK","CHYBA"))</f>
        <v>-</v>
      </c>
      <c r="P18" s="63"/>
    </row>
    <row r="19" spans="1:16" ht="12.75">
      <c r="A19" s="40"/>
      <c r="B19" s="64"/>
      <c r="C19" s="65"/>
      <c r="D19" s="66"/>
      <c r="E19" s="67"/>
      <c r="F19" s="68"/>
      <c r="G19" s="45">
        <f>SUM(E$8:E19)-SUM(F$8:F19)+$E$7</f>
        <v>0</v>
      </c>
      <c r="H19" s="69"/>
      <c r="I19" s="70"/>
      <c r="J19" s="71">
        <f>SUM(H$8:H19)-SUM(I$8:I19)+$H$7</f>
        <v>0</v>
      </c>
      <c r="K19" s="60"/>
      <c r="L19" s="60"/>
      <c r="M19" s="72"/>
      <c r="N19" s="67"/>
      <c r="O19" s="73" t="str">
        <f>IF(M19+N19=0,"-",IF(M19+N19=F19+I19,"OK","CHYBA"))</f>
        <v>-</v>
      </c>
      <c r="P19" s="63"/>
    </row>
    <row r="20" spans="1:16" ht="12.75">
      <c r="A20" s="40"/>
      <c r="B20" s="64"/>
      <c r="C20" s="65"/>
      <c r="D20" s="66"/>
      <c r="E20" s="67"/>
      <c r="F20" s="68"/>
      <c r="G20" s="45">
        <f>SUM(E$8:E20)-SUM(F$8:F20)+$E$7</f>
        <v>0</v>
      </c>
      <c r="H20" s="69"/>
      <c r="I20" s="70"/>
      <c r="J20" s="71">
        <f>SUM(H$8:H20)-SUM(I$8:I20)+$H$7</f>
        <v>0</v>
      </c>
      <c r="K20" s="60"/>
      <c r="L20" s="60"/>
      <c r="M20" s="72"/>
      <c r="N20" s="67"/>
      <c r="O20" s="73" t="str">
        <f>IF(M20+N20=0,"-",IF(M20+N20=F20+I20,"OK","CHYBA"))</f>
        <v>-</v>
      </c>
      <c r="P20" s="63"/>
    </row>
    <row r="21" spans="1:16" ht="12.75">
      <c r="A21" s="40"/>
      <c r="B21" s="64"/>
      <c r="C21" s="65"/>
      <c r="D21" s="66"/>
      <c r="E21" s="67"/>
      <c r="F21" s="68"/>
      <c r="G21" s="45">
        <f>SUM(E$8:E21)-SUM(F$8:F21)+$E$7</f>
        <v>0</v>
      </c>
      <c r="H21" s="69"/>
      <c r="I21" s="70"/>
      <c r="J21" s="71">
        <f>SUM(H$8:H21)-SUM(I$8:I21)+$H$7</f>
        <v>0</v>
      </c>
      <c r="K21" s="60"/>
      <c r="L21" s="60"/>
      <c r="M21" s="72"/>
      <c r="N21" s="67"/>
      <c r="O21" s="73" t="str">
        <f>IF(M21+N21=0,"-",IF(M21+N21=F21+I21,"OK","CHYBA"))</f>
        <v>-</v>
      </c>
      <c r="P21" s="63"/>
    </row>
    <row r="22" spans="1:16" ht="12.75">
      <c r="A22" s="40"/>
      <c r="B22" s="64"/>
      <c r="C22" s="65"/>
      <c r="D22" s="66"/>
      <c r="E22" s="67"/>
      <c r="F22" s="68"/>
      <c r="G22" s="45">
        <f>SUM(E$8:E22)-SUM(F$8:F22)+$E$7</f>
        <v>0</v>
      </c>
      <c r="H22" s="69"/>
      <c r="I22" s="70"/>
      <c r="J22" s="71">
        <f>SUM(H$8:H22)-SUM(I$8:I22)+$H$7</f>
        <v>0</v>
      </c>
      <c r="K22" s="60"/>
      <c r="L22" s="60"/>
      <c r="M22" s="72"/>
      <c r="N22" s="67"/>
      <c r="O22" s="73" t="str">
        <f>IF(M22+N22=0,"-",IF(M22+N22=F22+I22,"OK","CHYBA"))</f>
        <v>-</v>
      </c>
      <c r="P22" s="63"/>
    </row>
    <row r="23" spans="1:16" ht="12.75">
      <c r="A23" s="40"/>
      <c r="B23" s="64"/>
      <c r="C23" s="65"/>
      <c r="D23" s="66"/>
      <c r="E23" s="67"/>
      <c r="F23" s="68"/>
      <c r="G23" s="45">
        <f>SUM(E$8:E23)-SUM(F$8:F23)+$E$7</f>
        <v>0</v>
      </c>
      <c r="H23" s="69"/>
      <c r="I23" s="70"/>
      <c r="J23" s="71">
        <f>SUM(H$8:H23)-SUM(I$8:I23)+$H$7</f>
        <v>0</v>
      </c>
      <c r="K23" s="60"/>
      <c r="L23" s="60"/>
      <c r="M23" s="72"/>
      <c r="N23" s="67"/>
      <c r="O23" s="73" t="str">
        <f>IF(M23+N23=0,"-",IF(M23+N23=F23+I23,"OK","CHYBA"))</f>
        <v>-</v>
      </c>
      <c r="P23" s="63"/>
    </row>
    <row r="24" spans="1:16" ht="12.75">
      <c r="A24" s="40"/>
      <c r="B24" s="64"/>
      <c r="C24" s="65"/>
      <c r="D24" s="66"/>
      <c r="E24" s="67"/>
      <c r="F24" s="68"/>
      <c r="G24" s="45">
        <f>SUM(E$8:E24)-SUM(F$8:F24)+$E$7</f>
        <v>0</v>
      </c>
      <c r="H24" s="69"/>
      <c r="I24" s="70"/>
      <c r="J24" s="71">
        <f>SUM(H$8:H24)-SUM(I$8:I24)+$H$7</f>
        <v>0</v>
      </c>
      <c r="K24" s="60"/>
      <c r="L24" s="60"/>
      <c r="M24" s="72"/>
      <c r="N24" s="67"/>
      <c r="O24" s="73" t="str">
        <f>IF(M24+N24=0,"-",IF(M24+N24=F24+I24,"OK","CHYBA"))</f>
        <v>-</v>
      </c>
      <c r="P24" s="63"/>
    </row>
    <row r="25" spans="1:16" ht="12.75">
      <c r="A25" s="40"/>
      <c r="B25" s="64"/>
      <c r="C25" s="65"/>
      <c r="D25" s="66"/>
      <c r="E25" s="67"/>
      <c r="F25" s="68"/>
      <c r="G25" s="45">
        <f>SUM(E$8:E25)-SUM(F$8:F25)+$E$7</f>
        <v>0</v>
      </c>
      <c r="H25" s="69"/>
      <c r="I25" s="70"/>
      <c r="J25" s="71">
        <f>SUM(H$8:H25)-SUM(I$8:I25)+$H$7</f>
        <v>0</v>
      </c>
      <c r="K25" s="60"/>
      <c r="L25" s="60"/>
      <c r="M25" s="72"/>
      <c r="N25" s="67"/>
      <c r="O25" s="73" t="str">
        <f>IF(M25+N25=0,"-",IF(M25+N25=F25+I25,"OK","CHYBA"))</f>
        <v>-</v>
      </c>
      <c r="P25" s="63"/>
    </row>
    <row r="26" spans="1:16" ht="12.75">
      <c r="A26" s="40"/>
      <c r="B26" s="64"/>
      <c r="C26" s="65"/>
      <c r="D26" s="66"/>
      <c r="E26" s="67"/>
      <c r="F26" s="68"/>
      <c r="G26" s="45">
        <f>SUM(E$8:E26)-SUM(F$8:F26)+$E$7</f>
        <v>0</v>
      </c>
      <c r="H26" s="69"/>
      <c r="I26" s="70"/>
      <c r="J26" s="71">
        <f>SUM(H$8:H26)-SUM(I$8:I26)+$H$7</f>
        <v>0</v>
      </c>
      <c r="K26" s="60"/>
      <c r="L26" s="60"/>
      <c r="M26" s="72"/>
      <c r="N26" s="67"/>
      <c r="O26" s="73" t="str">
        <f>IF(M26+N26=0,"-",IF(M26+N26=F26+I26,"OK","CHYBA"))</f>
        <v>-</v>
      </c>
      <c r="P26" s="63"/>
    </row>
    <row r="27" spans="1:16" ht="12.75">
      <c r="A27" s="40"/>
      <c r="B27" s="64"/>
      <c r="C27" s="65"/>
      <c r="D27" s="66"/>
      <c r="E27" s="67"/>
      <c r="F27" s="68"/>
      <c r="G27" s="45">
        <f>SUM(E$8:E27)-SUM(F$8:F27)+$E$7</f>
        <v>0</v>
      </c>
      <c r="H27" s="69"/>
      <c r="I27" s="70"/>
      <c r="J27" s="71">
        <f>SUM(H$8:H27)-SUM(I$8:I27)+$H$7</f>
        <v>0</v>
      </c>
      <c r="K27" s="60"/>
      <c r="L27" s="60"/>
      <c r="M27" s="72"/>
      <c r="N27" s="67"/>
      <c r="O27" s="73" t="str">
        <f>IF(M27+N27=0,"-",IF(M27+N27=F27+I27,"OK","CHYBA"))</f>
        <v>-</v>
      </c>
      <c r="P27" s="63"/>
    </row>
    <row r="28" spans="1:16" ht="12.75">
      <c r="A28" s="40"/>
      <c r="B28" s="64"/>
      <c r="C28" s="65"/>
      <c r="D28" s="66"/>
      <c r="E28" s="67"/>
      <c r="F28" s="68"/>
      <c r="G28" s="45">
        <f>SUM(E$8:E28)-SUM(F$8:F28)+$E$7</f>
        <v>0</v>
      </c>
      <c r="H28" s="69"/>
      <c r="I28" s="70"/>
      <c r="J28" s="71">
        <f>SUM(H$8:H28)-SUM(I$8:I28)+$H$7</f>
        <v>0</v>
      </c>
      <c r="K28" s="60"/>
      <c r="L28" s="60"/>
      <c r="M28" s="72"/>
      <c r="N28" s="67"/>
      <c r="O28" s="73" t="str">
        <f>IF(M28+N28=0,"-",IF(M28+N28=F28+I28,"OK","CHYBA"))</f>
        <v>-</v>
      </c>
      <c r="P28" s="63"/>
    </row>
    <row r="29" spans="1:16" ht="12.75">
      <c r="A29" s="40"/>
      <c r="B29" s="64"/>
      <c r="C29" s="65"/>
      <c r="D29" s="66"/>
      <c r="E29" s="67"/>
      <c r="F29" s="68"/>
      <c r="G29" s="45">
        <f>SUM(E$8:E29)-SUM(F$8:F29)+$E$7</f>
        <v>0</v>
      </c>
      <c r="H29" s="69"/>
      <c r="I29" s="70"/>
      <c r="J29" s="71">
        <f>SUM(H$8:H29)-SUM(I$8:I29)+$H$7</f>
        <v>0</v>
      </c>
      <c r="K29" s="60"/>
      <c r="L29" s="60"/>
      <c r="M29" s="72"/>
      <c r="N29" s="67"/>
      <c r="O29" s="73" t="str">
        <f>IF(M29+N29=0,"-",IF(M29+N29=F29+I29,"OK","CHYBA"))</f>
        <v>-</v>
      </c>
      <c r="P29" s="63"/>
    </row>
    <row r="30" spans="1:16" ht="12.75">
      <c r="A30" s="40"/>
      <c r="B30" s="64"/>
      <c r="C30" s="65"/>
      <c r="D30" s="66"/>
      <c r="E30" s="67"/>
      <c r="F30" s="68"/>
      <c r="G30" s="45">
        <f>SUM(E$8:E30)-SUM(F$8:F30)+$E$7</f>
        <v>0</v>
      </c>
      <c r="H30" s="69"/>
      <c r="I30" s="70"/>
      <c r="J30" s="71">
        <f>SUM(H$8:H30)-SUM(I$8:I30)+$H$7</f>
        <v>0</v>
      </c>
      <c r="K30" s="60"/>
      <c r="L30" s="60"/>
      <c r="M30" s="72"/>
      <c r="N30" s="67"/>
      <c r="O30" s="73" t="str">
        <f>IF(M30+N30=0,"-",IF(M30+N30=F30+I30,"OK","CHYBA"))</f>
        <v>-</v>
      </c>
      <c r="P30" s="63"/>
    </row>
    <row r="31" spans="1:16" ht="12.75">
      <c r="A31" s="40"/>
      <c r="B31" s="64"/>
      <c r="C31" s="74"/>
      <c r="D31" s="66"/>
      <c r="E31" s="67"/>
      <c r="F31" s="68"/>
      <c r="G31" s="45">
        <f>SUM(E$8:E31)-SUM(F$8:F31)+$E$7</f>
        <v>0</v>
      </c>
      <c r="H31" s="69"/>
      <c r="I31" s="70"/>
      <c r="J31" s="71">
        <f>SUM(H$8:H31)-SUM(I$8:I31)+$H$7</f>
        <v>0</v>
      </c>
      <c r="K31" s="60"/>
      <c r="L31" s="60"/>
      <c r="M31" s="72"/>
      <c r="N31" s="67"/>
      <c r="O31" s="73" t="str">
        <f>IF(M31+N31=0,"-",IF(M31+N31=F31+I31,"OK","CHYBA"))</f>
        <v>-</v>
      </c>
      <c r="P31" s="63"/>
    </row>
    <row r="32" spans="1:16" ht="12.75">
      <c r="A32" s="40"/>
      <c r="B32" s="64"/>
      <c r="C32" s="65"/>
      <c r="D32" s="66"/>
      <c r="E32" s="67"/>
      <c r="F32" s="68"/>
      <c r="G32" s="45">
        <f>SUM(E$8:E32)-SUM(F$8:F32)+$E$7</f>
        <v>0</v>
      </c>
      <c r="H32" s="69"/>
      <c r="I32" s="70"/>
      <c r="J32" s="71">
        <f>SUM(H$8:H32)-SUM(I$8:I32)+$H$7</f>
        <v>0</v>
      </c>
      <c r="K32" s="60"/>
      <c r="L32" s="60"/>
      <c r="M32" s="72"/>
      <c r="N32" s="67"/>
      <c r="O32" s="73" t="str">
        <f>IF(M32+N32=0,"-",IF(M32+N32=F32+I32,"OK","CHYBA"))</f>
        <v>-</v>
      </c>
      <c r="P32" s="63"/>
    </row>
    <row r="33" spans="1:16" ht="12.75">
      <c r="A33" s="40"/>
      <c r="B33" s="64"/>
      <c r="C33" s="65"/>
      <c r="D33" s="66"/>
      <c r="E33" s="67"/>
      <c r="F33" s="68"/>
      <c r="G33" s="45">
        <f>SUM(E$8:E33)-SUM(F$8:F33)+$E$7</f>
        <v>0</v>
      </c>
      <c r="H33" s="69"/>
      <c r="I33" s="70"/>
      <c r="J33" s="71">
        <f>SUM(H$8:H33)-SUM(I$8:I33)+$H$7</f>
        <v>0</v>
      </c>
      <c r="K33" s="60"/>
      <c r="L33" s="60"/>
      <c r="M33" s="72"/>
      <c r="N33" s="67"/>
      <c r="O33" s="73" t="str">
        <f>IF(M33+N33=0,"-",IF(M33+N33=F33+I33,"OK","CHYBA"))</f>
        <v>-</v>
      </c>
      <c r="P33" s="63"/>
    </row>
    <row r="34" spans="1:16" ht="12.75">
      <c r="A34" s="40"/>
      <c r="B34" s="64"/>
      <c r="C34" s="65"/>
      <c r="D34" s="66"/>
      <c r="E34" s="67"/>
      <c r="F34" s="68"/>
      <c r="G34" s="45">
        <f>SUM(E$8:E34)-SUM(F$8:F34)+$E$7</f>
        <v>0</v>
      </c>
      <c r="H34" s="69"/>
      <c r="I34" s="70"/>
      <c r="J34" s="71">
        <f>SUM(H$8:H34)-SUM(I$8:I34)+$H$7</f>
        <v>0</v>
      </c>
      <c r="K34" s="60"/>
      <c r="L34" s="60"/>
      <c r="M34" s="72"/>
      <c r="N34" s="67"/>
      <c r="O34" s="73" t="str">
        <f>IF(M34+N34=0,"-",IF(M34+N34=F34+I34,"OK","CHYBA"))</f>
        <v>-</v>
      </c>
      <c r="P34" s="63"/>
    </row>
    <row r="35" spans="1:16" ht="12.75">
      <c r="A35" s="40"/>
      <c r="B35" s="64"/>
      <c r="C35" s="65"/>
      <c r="D35" s="66"/>
      <c r="E35" s="67"/>
      <c r="F35" s="68"/>
      <c r="G35" s="45">
        <f>SUM(E$8:E35)-SUM(F$8:F35)+$E$7</f>
        <v>0</v>
      </c>
      <c r="H35" s="69"/>
      <c r="I35" s="70"/>
      <c r="J35" s="71">
        <f>SUM(H$8:H35)-SUM(I$8:I35)+$H$7</f>
        <v>0</v>
      </c>
      <c r="K35" s="60"/>
      <c r="L35" s="60"/>
      <c r="M35" s="72"/>
      <c r="N35" s="67"/>
      <c r="O35" s="73" t="str">
        <f>IF(M35+N35=0,"-",IF(M35+N35=F35+I35,"OK","CHYBA"))</f>
        <v>-</v>
      </c>
      <c r="P35" s="63"/>
    </row>
    <row r="36" spans="1:16" ht="12.75">
      <c r="A36" s="40"/>
      <c r="B36" s="64"/>
      <c r="C36" s="65"/>
      <c r="D36" s="66"/>
      <c r="E36" s="67"/>
      <c r="F36" s="68"/>
      <c r="G36" s="45">
        <f>SUM(E$8:E36)-SUM(F$8:F36)+$E$7</f>
        <v>0</v>
      </c>
      <c r="H36" s="69"/>
      <c r="I36" s="70"/>
      <c r="J36" s="71">
        <f>SUM(H$8:H36)-SUM(I$8:I36)+$H$7</f>
        <v>0</v>
      </c>
      <c r="K36" s="60"/>
      <c r="L36" s="60"/>
      <c r="M36" s="72"/>
      <c r="N36" s="67"/>
      <c r="O36" s="73" t="str">
        <f>IF(M36+N36=0,"-",IF(M36+N36=F36+I36,"OK","CHYBA"))</f>
        <v>-</v>
      </c>
      <c r="P36" s="63"/>
    </row>
    <row r="37" spans="1:16" ht="12.75">
      <c r="A37" s="40"/>
      <c r="B37" s="64"/>
      <c r="C37" s="65"/>
      <c r="D37" s="66"/>
      <c r="E37" s="67"/>
      <c r="F37" s="68"/>
      <c r="G37" s="45">
        <f>SUM(E$8:E37)-SUM(F$8:F37)+$E$7</f>
        <v>0</v>
      </c>
      <c r="H37" s="69"/>
      <c r="I37" s="70"/>
      <c r="J37" s="71">
        <f>SUM(H$8:H37)-SUM(I$8:I37)+$H$7</f>
        <v>0</v>
      </c>
      <c r="K37" s="60"/>
      <c r="L37" s="60"/>
      <c r="M37" s="72"/>
      <c r="N37" s="67"/>
      <c r="O37" s="73" t="str">
        <f>IF(M37+N37=0,"-",IF(M37+N37=F37+I37,"OK","CHYBA"))</f>
        <v>-</v>
      </c>
      <c r="P37" s="63"/>
    </row>
    <row r="38" spans="1:16" ht="12.75">
      <c r="A38" s="40"/>
      <c r="B38" s="64"/>
      <c r="C38" s="65"/>
      <c r="D38" s="66"/>
      <c r="E38" s="67"/>
      <c r="F38" s="68"/>
      <c r="G38" s="45">
        <f>SUM(E$8:E38)-SUM(F$8:F38)+$E$7</f>
        <v>0</v>
      </c>
      <c r="H38" s="69"/>
      <c r="I38" s="70"/>
      <c r="J38" s="71">
        <f>SUM(H$8:H38)-SUM(I$8:I38)+$H$7</f>
        <v>0</v>
      </c>
      <c r="K38" s="60"/>
      <c r="L38" s="60"/>
      <c r="M38" s="72"/>
      <c r="N38" s="67"/>
      <c r="O38" s="73" t="str">
        <f>IF(M38+N38=0,"-",IF(M38+N38=F38+I38,"OK","CHYBA"))</f>
        <v>-</v>
      </c>
      <c r="P38" s="63"/>
    </row>
    <row r="39" spans="1:16" ht="12.75">
      <c r="A39" s="40"/>
      <c r="B39" s="64"/>
      <c r="C39" s="65"/>
      <c r="D39" s="66"/>
      <c r="E39" s="67"/>
      <c r="F39" s="68"/>
      <c r="G39" s="45">
        <f>SUM(E$8:E39)-SUM(F$8:F39)+$E$7</f>
        <v>0</v>
      </c>
      <c r="H39" s="69"/>
      <c r="I39" s="70"/>
      <c r="J39" s="71">
        <f>SUM(H$8:H39)-SUM(I$8:I39)+$H$7</f>
        <v>0</v>
      </c>
      <c r="K39" s="60"/>
      <c r="L39" s="60"/>
      <c r="M39" s="72"/>
      <c r="N39" s="67"/>
      <c r="O39" s="73" t="str">
        <f>IF(M39+N39=0,"-",IF(M39+N39=F39+I39,"OK","CHYBA"))</f>
        <v>-</v>
      </c>
      <c r="P39" s="63"/>
    </row>
    <row r="40" spans="1:16" ht="12.75">
      <c r="A40" s="40"/>
      <c r="B40" s="64"/>
      <c r="C40" s="65"/>
      <c r="D40" s="66"/>
      <c r="E40" s="67"/>
      <c r="F40" s="68"/>
      <c r="G40" s="45">
        <f>SUM(E$8:E40)-SUM(F$8:F40)+$E$7</f>
        <v>0</v>
      </c>
      <c r="H40" s="69"/>
      <c r="I40" s="70"/>
      <c r="J40" s="71">
        <f>SUM(H$8:H40)-SUM(I$8:I40)+$H$7</f>
        <v>0</v>
      </c>
      <c r="K40" s="60"/>
      <c r="L40" s="60"/>
      <c r="M40" s="72"/>
      <c r="N40" s="67"/>
      <c r="O40" s="73" t="str">
        <f>IF(M40+N40=0,"-",IF(M40+N40=F40+I40,"OK","CHYBA"))</f>
        <v>-</v>
      </c>
      <c r="P40" s="63"/>
    </row>
    <row r="41" spans="1:16" ht="12.75">
      <c r="A41" s="40"/>
      <c r="B41" s="64"/>
      <c r="C41" s="65"/>
      <c r="D41" s="66"/>
      <c r="E41" s="67"/>
      <c r="F41" s="68"/>
      <c r="G41" s="45">
        <f>SUM(E$8:E41)-SUM(F$8:F41)+$E$7</f>
        <v>0</v>
      </c>
      <c r="H41" s="69"/>
      <c r="I41" s="70"/>
      <c r="J41" s="71">
        <f>SUM(H$8:H41)-SUM(I$8:I41)+$H$7</f>
        <v>0</v>
      </c>
      <c r="K41" s="60"/>
      <c r="L41" s="60"/>
      <c r="M41" s="72"/>
      <c r="N41" s="67"/>
      <c r="O41" s="73" t="str">
        <f>IF(M41+N41=0,"-",IF(M41+N41=F41+I41,"OK","CHYBA"))</f>
        <v>-</v>
      </c>
      <c r="P41" s="63"/>
    </row>
    <row r="42" spans="1:16" ht="12.75">
      <c r="A42" s="40"/>
      <c r="B42" s="64"/>
      <c r="C42" s="65"/>
      <c r="D42" s="75"/>
      <c r="E42" s="67"/>
      <c r="F42" s="68"/>
      <c r="G42" s="45">
        <f>SUM(E$8:E42)-SUM(F$8:F42)+$E$7</f>
        <v>0</v>
      </c>
      <c r="H42" s="69"/>
      <c r="I42" s="70"/>
      <c r="J42" s="71">
        <f>SUM(H$8:H42)-SUM(I$8:I42)+$H$7</f>
        <v>0</v>
      </c>
      <c r="K42" s="76"/>
      <c r="L42" s="60"/>
      <c r="M42" s="72"/>
      <c r="N42" s="67"/>
      <c r="O42" s="73" t="str">
        <f>IF(M42+N42=0,"-",IF(M42+N42=F42+I42,"OK","CHYBA"))</f>
        <v>-</v>
      </c>
      <c r="P42" s="63"/>
    </row>
    <row r="43" spans="1:16" ht="12.75">
      <c r="A43" s="40"/>
      <c r="B43" s="64"/>
      <c r="C43" s="74"/>
      <c r="D43" s="66"/>
      <c r="E43" s="67"/>
      <c r="F43" s="68"/>
      <c r="G43" s="45">
        <f>SUM(E$8:E43)-SUM(F$8:F43)+$E$7</f>
        <v>0</v>
      </c>
      <c r="H43" s="69"/>
      <c r="I43" s="70"/>
      <c r="J43" s="71">
        <f>SUM(H$8:H43)-SUM(I$8:I43)+$H$7</f>
        <v>0</v>
      </c>
      <c r="K43" s="60"/>
      <c r="L43" s="60"/>
      <c r="M43" s="72"/>
      <c r="N43" s="67"/>
      <c r="O43" s="73" t="str">
        <f>IF(M43+N43=0,"-",IF(M43+N43=F43+I43,"OK","CHYBA"))</f>
        <v>-</v>
      </c>
      <c r="P43" s="63"/>
    </row>
    <row r="44" spans="1:16" ht="12.75">
      <c r="A44" s="40"/>
      <c r="B44" s="64"/>
      <c r="C44" s="74"/>
      <c r="D44" s="66"/>
      <c r="E44" s="67"/>
      <c r="F44" s="68"/>
      <c r="G44" s="45">
        <f>SUM(E$8:E44)-SUM(F$8:F44)+$E$7</f>
        <v>0</v>
      </c>
      <c r="H44" s="69"/>
      <c r="I44" s="70"/>
      <c r="J44" s="71">
        <f>SUM(H$8:H44)-SUM(I$8:I44)+$H$7</f>
        <v>0</v>
      </c>
      <c r="K44" s="60"/>
      <c r="L44" s="60"/>
      <c r="M44" s="72"/>
      <c r="N44" s="67"/>
      <c r="O44" s="73" t="str">
        <f>IF(M44+N44=0,"-",IF(M44+N44=F44+I44,"OK","CHYBA"))</f>
        <v>-</v>
      </c>
      <c r="P44" s="63"/>
    </row>
    <row r="45" spans="1:16" ht="12.75">
      <c r="A45" s="40"/>
      <c r="B45" s="64"/>
      <c r="C45" s="74"/>
      <c r="D45" s="66"/>
      <c r="E45" s="67"/>
      <c r="F45" s="68"/>
      <c r="G45" s="45">
        <f>SUM(E$8:E45)-SUM(F$8:F45)+$E$7</f>
        <v>0</v>
      </c>
      <c r="H45" s="69"/>
      <c r="I45" s="70"/>
      <c r="J45" s="71">
        <f>SUM(H$8:H45)-SUM(I$8:I45)+$H$7</f>
        <v>0</v>
      </c>
      <c r="K45" s="60"/>
      <c r="L45" s="60"/>
      <c r="M45" s="72"/>
      <c r="N45" s="67"/>
      <c r="O45" s="73" t="str">
        <f>IF(M45+N45=0,"-",IF(M45+N45=F45+I45,"OK","CHYBA"))</f>
        <v>-</v>
      </c>
      <c r="P45" s="63"/>
    </row>
    <row r="46" spans="1:16" ht="12.75">
      <c r="A46" s="40"/>
      <c r="B46" s="64"/>
      <c r="C46" s="74"/>
      <c r="D46" s="66"/>
      <c r="E46" s="67"/>
      <c r="F46" s="68"/>
      <c r="G46" s="45">
        <f>SUM(E$8:E46)-SUM(F$8:F46)+$E$7</f>
        <v>0</v>
      </c>
      <c r="H46" s="69"/>
      <c r="I46" s="70"/>
      <c r="J46" s="71">
        <f>SUM(H$8:H46)-SUM(I$8:I46)+$H$7</f>
        <v>0</v>
      </c>
      <c r="K46" s="60"/>
      <c r="L46" s="60"/>
      <c r="M46" s="72"/>
      <c r="N46" s="67"/>
      <c r="O46" s="73" t="str">
        <f>IF(M46+N46=0,"-",IF(M46+N46=F46+I46,"OK","CHYBA"))</f>
        <v>-</v>
      </c>
      <c r="P46" s="63"/>
    </row>
    <row r="47" spans="1:16" ht="12.75">
      <c r="A47" s="40"/>
      <c r="B47" s="64"/>
      <c r="C47" s="74"/>
      <c r="D47" s="66"/>
      <c r="E47" s="67"/>
      <c r="F47" s="68"/>
      <c r="G47" s="45">
        <f>SUM(E$8:E47)-SUM(F$8:F47)+$E$7</f>
        <v>0</v>
      </c>
      <c r="H47" s="69"/>
      <c r="I47" s="70"/>
      <c r="J47" s="71">
        <f>SUM(H$8:H47)-SUM(I$8:I47)+$H$7</f>
        <v>0</v>
      </c>
      <c r="K47" s="60"/>
      <c r="L47" s="60"/>
      <c r="M47" s="72"/>
      <c r="N47" s="67"/>
      <c r="O47" s="73" t="str">
        <f>IF(M47+N47=0,"-",IF(M47+N47=F47+I47,"OK","CHYBA"))</f>
        <v>-</v>
      </c>
      <c r="P47" s="63"/>
    </row>
    <row r="48" spans="1:16" ht="12.75">
      <c r="A48" s="40"/>
      <c r="B48" s="64"/>
      <c r="C48" s="65"/>
      <c r="D48" s="66"/>
      <c r="E48" s="67"/>
      <c r="F48" s="68"/>
      <c r="G48" s="45">
        <f>SUM(E$8:E48)-SUM(F$8:F48)+$E$7</f>
        <v>0</v>
      </c>
      <c r="H48" s="69"/>
      <c r="I48" s="70"/>
      <c r="J48" s="71">
        <f>SUM(H$8:H48)-SUM(I$8:I48)+$H$7</f>
        <v>0</v>
      </c>
      <c r="K48" s="60"/>
      <c r="L48" s="60"/>
      <c r="M48" s="72"/>
      <c r="N48" s="67"/>
      <c r="O48" s="73" t="str">
        <f>IF(M48+N48=0,"-",IF(M48+N48=F48+I48,"OK","CHYBA"))</f>
        <v>-</v>
      </c>
      <c r="P48" s="63"/>
    </row>
    <row r="49" spans="1:16" ht="12.75">
      <c r="A49" s="40"/>
      <c r="B49" s="64"/>
      <c r="C49" s="65"/>
      <c r="D49" s="66"/>
      <c r="E49" s="67"/>
      <c r="F49" s="68"/>
      <c r="G49" s="45">
        <f>SUM(E$8:E49)-SUM(F$8:F49)+$E$7</f>
        <v>0</v>
      </c>
      <c r="H49" s="69"/>
      <c r="I49" s="70"/>
      <c r="J49" s="71">
        <f>SUM(H$8:H49)-SUM(I$8:I49)+$H$7</f>
        <v>0</v>
      </c>
      <c r="K49" s="60"/>
      <c r="L49" s="60"/>
      <c r="M49" s="72"/>
      <c r="N49" s="67"/>
      <c r="O49" s="73" t="str">
        <f>IF(M49+N49=0,"-",IF(M49+N49=F49+I49,"OK","CHYBA"))</f>
        <v>-</v>
      </c>
      <c r="P49" s="63"/>
    </row>
    <row r="50" spans="1:16" ht="12.75">
      <c r="A50" s="40"/>
      <c r="B50" s="64"/>
      <c r="C50" s="65"/>
      <c r="D50" s="75"/>
      <c r="E50" s="67"/>
      <c r="F50" s="68"/>
      <c r="G50" s="45">
        <f>SUM(E$8:E50)-SUM(F$8:F50)+$E$7</f>
        <v>0</v>
      </c>
      <c r="H50" s="69"/>
      <c r="I50" s="70"/>
      <c r="J50" s="71">
        <f>SUM(H$8:H50)-SUM(I$8:I50)+$H$7</f>
        <v>0</v>
      </c>
      <c r="K50" s="60"/>
      <c r="L50" s="76"/>
      <c r="M50" s="72"/>
      <c r="N50" s="67"/>
      <c r="O50" s="73" t="str">
        <f>IF(M50+N50=0,"-",IF(M50+N50=F50+I50,"OK","CHYBA"))</f>
        <v>-</v>
      </c>
      <c r="P50" s="63"/>
    </row>
    <row r="51" spans="1:16" ht="12.75">
      <c r="A51" s="40"/>
      <c r="B51" s="64"/>
      <c r="C51" s="65"/>
      <c r="D51" s="66"/>
      <c r="E51" s="67"/>
      <c r="F51" s="68"/>
      <c r="G51" s="45">
        <f>SUM(E$8:E51)-SUM(F$8:F51)+$E$7</f>
        <v>0</v>
      </c>
      <c r="H51" s="69"/>
      <c r="I51" s="70"/>
      <c r="J51" s="71">
        <f>SUM(H$8:H51)-SUM(I$8:I51)+$H$7</f>
        <v>0</v>
      </c>
      <c r="K51" s="60"/>
      <c r="L51" s="60"/>
      <c r="M51" s="72"/>
      <c r="N51" s="67"/>
      <c r="O51" s="73" t="str">
        <f>IF(M51+N51=0,"-",IF(M51+N51=F51+I51,"OK","CHYBA"))</f>
        <v>-</v>
      </c>
      <c r="P51" s="63"/>
    </row>
    <row r="52" spans="1:16" ht="12.75">
      <c r="A52" s="40"/>
      <c r="B52" s="77"/>
      <c r="C52" s="78"/>
      <c r="D52" s="79"/>
      <c r="E52" s="80"/>
      <c r="F52" s="81"/>
      <c r="G52" s="82">
        <f>SUM(E$8:E52)-SUM(F$8:F52)+$E$7</f>
        <v>0</v>
      </c>
      <c r="H52" s="83"/>
      <c r="I52" s="84"/>
      <c r="J52" s="85">
        <f>SUM(H$8:H52)-SUM(I$8:I52)+$H$7</f>
        <v>0</v>
      </c>
      <c r="K52" s="86"/>
      <c r="L52" s="86"/>
      <c r="M52" s="87"/>
      <c r="N52" s="80"/>
      <c r="O52" s="88" t="str">
        <f>IF(M52+N52=0,"-",IF(M52+N52=F52+I52,"OK","CHYBA"))</f>
        <v>-</v>
      </c>
      <c r="P52" s="63"/>
    </row>
    <row r="53" spans="1:15" s="100" customFormat="1" ht="16.5" customHeight="1">
      <c r="A53" s="89"/>
      <c r="B53" s="90"/>
      <c r="C53" s="91"/>
      <c r="D53" s="92" t="s">
        <v>19</v>
      </c>
      <c r="E53" s="93">
        <f>SUM(E8:E52)</f>
        <v>0</v>
      </c>
      <c r="F53" s="93">
        <f>SUM(F8:F52)</f>
        <v>0</v>
      </c>
      <c r="G53" s="94">
        <f>E53-F53+$E$7</f>
        <v>0</v>
      </c>
      <c r="H53" s="95">
        <f>SUM(H8:H52)</f>
        <v>0</v>
      </c>
      <c r="I53" s="95">
        <f>SUM(I8:I52)</f>
        <v>0</v>
      </c>
      <c r="J53" s="96">
        <f>H53-I53+$H$7</f>
        <v>0</v>
      </c>
      <c r="K53" s="97">
        <f>SUM(K7:K52)</f>
        <v>0</v>
      </c>
      <c r="L53" s="97">
        <f>SUM(L7:L52)</f>
        <v>0</v>
      </c>
      <c r="M53" s="98">
        <f>SUM(M8:M52)</f>
        <v>0</v>
      </c>
      <c r="N53" s="98">
        <f>SUM(N8:N52)</f>
        <v>0</v>
      </c>
      <c r="O53" s="99"/>
    </row>
    <row r="54" spans="1:15" ht="16.5" customHeight="1">
      <c r="A54" s="101"/>
      <c r="B54" s="102"/>
      <c r="C54" s="103"/>
      <c r="D54" s="104" t="s">
        <v>20</v>
      </c>
      <c r="E54" s="103"/>
      <c r="F54" s="103"/>
      <c r="G54" s="105" t="str">
        <f>IF(G52=G53,"OK"," Něco špatně")</f>
        <v>OK</v>
      </c>
      <c r="H54" s="103"/>
      <c r="I54" s="103"/>
      <c r="J54" s="105" t="str">
        <f>IF(J52=J53,"OK"," Něco špatně")</f>
        <v>OK</v>
      </c>
      <c r="K54" s="105" t="str">
        <f>IF(K55=K56,"OK"," Něco špatně")</f>
        <v>OK</v>
      </c>
      <c r="L54" s="105" t="str">
        <f>IF(L55=L56,"OK"," Něco špatně")</f>
        <v>OK</v>
      </c>
      <c r="M54" s="106" t="str">
        <f>IF(M5=M53,"OK",(IF(M5&gt;M53,"Málo výdajů!!!","Moc výdajů!!!")))</f>
        <v>OK</v>
      </c>
      <c r="N54" s="106" t="str">
        <f>IF(N5&gt;N53,"Málo výdajů!!!","OK")</f>
        <v>OK</v>
      </c>
      <c r="O54" s="105"/>
    </row>
    <row r="55" spans="1:15" ht="14.25" customHeight="1">
      <c r="A55" s="101"/>
      <c r="B55" s="22"/>
      <c r="C55" s="24"/>
      <c r="D55" s="107"/>
      <c r="E55" s="108"/>
      <c r="F55" s="108"/>
      <c r="G55" s="108"/>
      <c r="H55" s="108"/>
      <c r="I55" s="108"/>
      <c r="J55" s="109" t="s">
        <v>21</v>
      </c>
      <c r="K55" s="110">
        <f>SUMIF(K7:K52,"&gt;0")</f>
        <v>0</v>
      </c>
      <c r="L55" s="110">
        <f>SUMIF(L7:L52,"&gt;0")</f>
        <v>0</v>
      </c>
      <c r="M55" s="108" t="str">
        <f>IF(M53=0,"-",(M53)/(M53+N53))</f>
        <v>-</v>
      </c>
      <c r="N55" s="108" t="str">
        <f>IF(N53=0,"-",N53/(M53+N53))</f>
        <v>-</v>
      </c>
      <c r="O55" s="111" t="s">
        <v>22</v>
      </c>
    </row>
    <row r="56" spans="1:15" ht="16.5" customHeight="1">
      <c r="A56" s="112"/>
      <c r="B56" s="102"/>
      <c r="C56" s="103"/>
      <c r="D56" s="113"/>
      <c r="E56" s="103"/>
      <c r="F56" s="103"/>
      <c r="G56" s="103"/>
      <c r="H56" s="103"/>
      <c r="I56" s="103"/>
      <c r="J56" s="114" t="s">
        <v>23</v>
      </c>
      <c r="K56" s="115">
        <f>SUMIF(K7:K52,"&lt;0")*-1</f>
        <v>0</v>
      </c>
      <c r="L56" s="115">
        <f>SUMIF(L7:L52,"&lt;0")*-1</f>
        <v>0</v>
      </c>
      <c r="M56" s="116" t="s">
        <v>24</v>
      </c>
      <c r="N56" s="116" t="s">
        <v>25</v>
      </c>
      <c r="O56" s="117" t="s">
        <v>26</v>
      </c>
    </row>
    <row r="57" ht="12.75">
      <c r="B57" s="118" t="s">
        <v>27</v>
      </c>
    </row>
    <row r="58" spans="2:12" ht="12.75">
      <c r="B58" s="118"/>
      <c r="D58" s="119" t="s">
        <v>28</v>
      </c>
      <c r="E58" s="120"/>
      <c r="F58" s="120"/>
      <c r="G58" s="120"/>
      <c r="H58" s="120"/>
      <c r="I58" s="120"/>
      <c r="J58" s="120"/>
      <c r="K58" s="120"/>
      <c r="L58" s="120"/>
    </row>
    <row r="59" spans="2:15" ht="27" customHeight="1">
      <c r="B59"/>
      <c r="C59" s="118"/>
      <c r="E59" s="121" t="s">
        <v>29</v>
      </c>
      <c r="F59" s="121"/>
      <c r="G59" s="121"/>
      <c r="H59" s="121"/>
      <c r="I59" s="121"/>
      <c r="J59" s="121"/>
      <c r="K59" s="121"/>
      <c r="L59" s="121"/>
      <c r="M59" s="121"/>
      <c r="N59" s="121"/>
      <c r="O59" s="121"/>
    </row>
    <row r="60" spans="2:15" ht="12.75">
      <c r="B60"/>
      <c r="C60" s="121" t="s">
        <v>30</v>
      </c>
      <c r="D60" s="122" t="s">
        <v>31</v>
      </c>
      <c r="E60" s="121" t="s">
        <v>32</v>
      </c>
      <c r="F60" s="121"/>
      <c r="G60" s="121"/>
      <c r="H60" s="121"/>
      <c r="I60" s="121"/>
      <c r="J60" s="121"/>
      <c r="K60" s="121"/>
      <c r="L60" s="121"/>
      <c r="M60" s="121"/>
      <c r="N60" s="121"/>
      <c r="O60" s="121"/>
    </row>
    <row r="61" spans="2:15" ht="12.75">
      <c r="B61"/>
      <c r="C61" s="121" t="s">
        <v>33</v>
      </c>
      <c r="D61" s="123" t="s">
        <v>13</v>
      </c>
      <c r="E61" s="121" t="s">
        <v>34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</row>
    <row r="62" spans="2:15" ht="12.75">
      <c r="B62"/>
      <c r="C62" s="121" t="s">
        <v>35</v>
      </c>
      <c r="D62" s="123" t="s">
        <v>14</v>
      </c>
      <c r="E62" s="121" t="s">
        <v>36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</row>
    <row r="63" spans="2:15" ht="12.75">
      <c r="B63"/>
      <c r="C63" s="121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</row>
    <row r="64" spans="2:15" ht="12.75">
      <c r="B64"/>
      <c r="C64" s="121" t="s">
        <v>37</v>
      </c>
      <c r="D64" s="123" t="s">
        <v>15</v>
      </c>
      <c r="E64" s="121" t="s">
        <v>38</v>
      </c>
      <c r="F64" s="121"/>
      <c r="G64" s="121"/>
      <c r="H64" s="121"/>
      <c r="I64" s="121"/>
      <c r="J64" s="121"/>
      <c r="K64" s="121"/>
      <c r="L64" s="121"/>
      <c r="M64" s="121"/>
      <c r="N64" s="121"/>
      <c r="O64" s="121"/>
    </row>
    <row r="65" spans="2:15" ht="12.75">
      <c r="B65"/>
      <c r="C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</row>
    <row r="66" spans="2:15" ht="12.75">
      <c r="B66"/>
      <c r="C66" s="121" t="s">
        <v>39</v>
      </c>
      <c r="D66" s="124" t="s">
        <v>40</v>
      </c>
      <c r="E66" s="66" t="s">
        <v>41</v>
      </c>
      <c r="F66" s="66"/>
      <c r="G66" s="66"/>
      <c r="H66" s="66"/>
      <c r="I66" s="66"/>
      <c r="J66" s="66"/>
      <c r="K66" s="66"/>
      <c r="L66" s="66"/>
      <c r="M66" s="66"/>
      <c r="N66" s="66"/>
      <c r="O66" s="66"/>
    </row>
    <row r="67" spans="2:15" ht="12.75">
      <c r="B67"/>
      <c r="C67" s="121" t="s">
        <v>42</v>
      </c>
      <c r="D67" s="124" t="s">
        <v>43</v>
      </c>
      <c r="E67" s="66" t="s">
        <v>44</v>
      </c>
      <c r="F67" s="66"/>
      <c r="G67" s="66"/>
      <c r="H67" s="66"/>
      <c r="I67" s="66"/>
      <c r="J67" s="66"/>
      <c r="K67" s="66"/>
      <c r="L67" s="66"/>
      <c r="M67" s="66"/>
      <c r="N67" s="66"/>
      <c r="O67" s="66"/>
    </row>
    <row r="68" spans="2:15" ht="12.75">
      <c r="B68"/>
      <c r="C68" s="121" t="s">
        <v>45</v>
      </c>
      <c r="D68" s="124" t="s">
        <v>46</v>
      </c>
      <c r="E68" s="66" t="s">
        <v>47</v>
      </c>
      <c r="F68" s="66"/>
      <c r="G68" s="66"/>
      <c r="H68" s="66"/>
      <c r="I68" s="66"/>
      <c r="J68" s="66"/>
      <c r="K68" s="66"/>
      <c r="L68" s="66"/>
      <c r="M68" s="66"/>
      <c r="N68" s="66"/>
      <c r="O68" s="66"/>
    </row>
    <row r="69" spans="2:15" ht="12.75">
      <c r="B69"/>
      <c r="C69" s="121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</row>
    <row r="70" spans="2:15" ht="12.75">
      <c r="B70"/>
      <c r="C70" s="121" t="s">
        <v>48</v>
      </c>
      <c r="D70" s="46" t="s">
        <v>49</v>
      </c>
      <c r="E70" s="66" t="s">
        <v>50</v>
      </c>
      <c r="F70" s="66"/>
      <c r="G70" s="66"/>
      <c r="H70" s="66"/>
      <c r="I70" s="66"/>
      <c r="J70" s="66"/>
      <c r="K70" s="66"/>
      <c r="L70" s="66"/>
      <c r="M70" s="66"/>
      <c r="N70" s="66"/>
      <c r="O70" s="66"/>
    </row>
    <row r="71" spans="2:15" ht="12.75">
      <c r="B71"/>
      <c r="C71" s="121" t="s">
        <v>51</v>
      </c>
      <c r="D71" s="46" t="s">
        <v>52</v>
      </c>
      <c r="E71" s="66" t="s">
        <v>53</v>
      </c>
      <c r="F71" s="66"/>
      <c r="G71" s="66"/>
      <c r="H71" s="66"/>
      <c r="I71" s="66"/>
      <c r="J71" s="66"/>
      <c r="K71" s="66"/>
      <c r="L71" s="66"/>
      <c r="M71" s="66"/>
      <c r="N71" s="66"/>
      <c r="O71" s="66"/>
    </row>
    <row r="72" spans="2:15" ht="12.75">
      <c r="B72"/>
      <c r="C72" s="121" t="s">
        <v>54</v>
      </c>
      <c r="D72" s="46" t="s">
        <v>55</v>
      </c>
      <c r="E72" s="66" t="s">
        <v>56</v>
      </c>
      <c r="F72" s="66"/>
      <c r="G72" s="66"/>
      <c r="H72" s="66"/>
      <c r="I72" s="66"/>
      <c r="J72" s="66"/>
      <c r="K72" s="66"/>
      <c r="L72" s="66"/>
      <c r="M72" s="66"/>
      <c r="N72" s="66"/>
      <c r="O72" s="66"/>
    </row>
    <row r="73" spans="2:15" ht="12.75">
      <c r="B73"/>
      <c r="C73" s="121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</row>
    <row r="74" spans="2:15" ht="12.75">
      <c r="B74"/>
      <c r="C74" s="121" t="s">
        <v>57</v>
      </c>
      <c r="D74" s="125" t="s">
        <v>58</v>
      </c>
      <c r="E74" s="66" t="s">
        <v>59</v>
      </c>
      <c r="F74" s="66"/>
      <c r="G74" s="66"/>
      <c r="H74" s="66"/>
      <c r="I74" s="66"/>
      <c r="J74" s="66"/>
      <c r="K74" s="66"/>
      <c r="L74" s="66"/>
      <c r="M74" s="66"/>
      <c r="N74" s="66"/>
      <c r="O74" s="66"/>
    </row>
    <row r="75" spans="2:15" ht="12.75">
      <c r="B75"/>
      <c r="D75" s="126"/>
      <c r="E75" s="66" t="s">
        <v>60</v>
      </c>
      <c r="F75" s="66"/>
      <c r="G75" s="66"/>
      <c r="H75" s="66"/>
      <c r="I75" s="66"/>
      <c r="J75" s="66"/>
      <c r="K75" s="66"/>
      <c r="L75" s="66"/>
      <c r="M75" s="66"/>
      <c r="N75" s="66"/>
      <c r="O75" s="66"/>
    </row>
    <row r="76" spans="2:15" ht="12.75">
      <c r="B76"/>
      <c r="C76" s="121" t="s">
        <v>61</v>
      </c>
      <c r="D76" s="127" t="s">
        <v>25</v>
      </c>
      <c r="E76" s="66" t="s">
        <v>62</v>
      </c>
      <c r="F76" s="66"/>
      <c r="G76" s="66"/>
      <c r="H76" s="66"/>
      <c r="I76" s="66"/>
      <c r="J76" s="66"/>
      <c r="K76" s="66"/>
      <c r="L76" s="66"/>
      <c r="M76" s="66"/>
      <c r="N76" s="66"/>
      <c r="O76" s="66"/>
    </row>
    <row r="77" spans="2:15" ht="12.75">
      <c r="B77"/>
      <c r="D77" s="128"/>
      <c r="E77" s="66" t="s">
        <v>63</v>
      </c>
      <c r="F77" s="66"/>
      <c r="G77" s="66"/>
      <c r="H77" s="66"/>
      <c r="I77" s="66"/>
      <c r="J77" s="66"/>
      <c r="K77" s="66"/>
      <c r="L77" s="66"/>
      <c r="M77" s="66"/>
      <c r="N77" s="66"/>
      <c r="O77" s="66"/>
    </row>
    <row r="78" spans="2:15" ht="12.75">
      <c r="B78"/>
      <c r="C78" s="121" t="s">
        <v>64</v>
      </c>
      <c r="D78" s="129" t="s">
        <v>65</v>
      </c>
      <c r="E78" s="66" t="s">
        <v>66</v>
      </c>
      <c r="F78" s="66"/>
      <c r="G78" s="66"/>
      <c r="H78" s="66"/>
      <c r="I78" s="66"/>
      <c r="J78" s="66"/>
      <c r="K78" s="66"/>
      <c r="L78" s="66"/>
      <c r="M78" s="66"/>
      <c r="N78" s="66"/>
      <c r="O78" s="66"/>
    </row>
    <row r="79" spans="5:15" ht="12.75"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</row>
    <row r="80" spans="4:15" ht="12.75">
      <c r="D80" s="118" t="s">
        <v>67</v>
      </c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</row>
    <row r="81" spans="5:15" ht="12.75"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</row>
    <row r="82" spans="3:15" ht="12.75">
      <c r="C82" s="121" t="s">
        <v>68</v>
      </c>
      <c r="D82" s="1" t="s">
        <v>69</v>
      </c>
      <c r="E82" s="121" t="s">
        <v>70</v>
      </c>
      <c r="F82" s="121"/>
      <c r="G82" s="121"/>
      <c r="H82" s="121"/>
      <c r="I82" s="121"/>
      <c r="J82" s="121"/>
      <c r="K82" s="121"/>
      <c r="L82" s="121"/>
      <c r="M82" s="121"/>
      <c r="N82" s="121"/>
      <c r="O82" s="121"/>
    </row>
    <row r="83" spans="5:15" ht="12.75">
      <c r="E83" s="121" t="s">
        <v>71</v>
      </c>
      <c r="F83" s="121"/>
      <c r="G83" s="121"/>
      <c r="H83" s="121"/>
      <c r="I83" s="121"/>
      <c r="J83" s="121"/>
      <c r="K83" s="121"/>
      <c r="L83" s="121"/>
      <c r="M83" s="121"/>
      <c r="N83" s="121"/>
      <c r="O83" s="121"/>
    </row>
    <row r="84" spans="3:15" ht="12.75">
      <c r="C84" s="121" t="s">
        <v>72</v>
      </c>
      <c r="D84" s="1" t="s">
        <v>69</v>
      </c>
      <c r="E84" s="121" t="s">
        <v>73</v>
      </c>
      <c r="F84" s="121"/>
      <c r="G84" s="121"/>
      <c r="H84" s="121"/>
      <c r="I84" s="121"/>
      <c r="J84" s="121"/>
      <c r="K84" s="121"/>
      <c r="L84" s="121"/>
      <c r="M84" s="121"/>
      <c r="N84" s="121"/>
      <c r="O84" s="121"/>
    </row>
    <row r="85" spans="5:15" ht="12.75">
      <c r="E85" s="121" t="s">
        <v>71</v>
      </c>
      <c r="F85" s="121"/>
      <c r="G85" s="121"/>
      <c r="H85" s="121"/>
      <c r="I85" s="121"/>
      <c r="J85" s="121"/>
      <c r="K85" s="121"/>
      <c r="L85" s="121"/>
      <c r="M85" s="121"/>
      <c r="N85" s="121"/>
      <c r="O85" s="121"/>
    </row>
  </sheetData>
  <sheetProtection selectLockedCells="1" selectUnlockedCells="1"/>
  <mergeCells count="35">
    <mergeCell ref="B1:O2"/>
    <mergeCell ref="E3:G3"/>
    <mergeCell ref="H3:J3"/>
    <mergeCell ref="K3:L3"/>
    <mergeCell ref="M3:N3"/>
    <mergeCell ref="A4:A6"/>
    <mergeCell ref="E7:F7"/>
    <mergeCell ref="H7:I7"/>
    <mergeCell ref="E59:O59"/>
    <mergeCell ref="E60:O60"/>
    <mergeCell ref="E61:O61"/>
    <mergeCell ref="E62:O62"/>
    <mergeCell ref="E63:O63"/>
    <mergeCell ref="E64:O64"/>
    <mergeCell ref="E65:O65"/>
    <mergeCell ref="E66:O66"/>
    <mergeCell ref="E67:O67"/>
    <mergeCell ref="E68:O68"/>
    <mergeCell ref="E69:O69"/>
    <mergeCell ref="E70:O70"/>
    <mergeCell ref="E71:O71"/>
    <mergeCell ref="E72:O72"/>
    <mergeCell ref="E73:O73"/>
    <mergeCell ref="E74:O74"/>
    <mergeCell ref="E75:O75"/>
    <mergeCell ref="E76:O76"/>
    <mergeCell ref="E77:O77"/>
    <mergeCell ref="E78:O78"/>
    <mergeCell ref="E79:O79"/>
    <mergeCell ref="E80:O80"/>
    <mergeCell ref="E81:O81"/>
    <mergeCell ref="E82:O82"/>
    <mergeCell ref="E83:O83"/>
    <mergeCell ref="E84:O84"/>
    <mergeCell ref="E85:O85"/>
  </mergeCells>
  <printOptions/>
  <pageMargins left="0.3701388888888889" right="0.5" top="0.6298611111111111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0"/>
  <sheetViews>
    <sheetView zoomScale="90" zoomScaleNormal="90" workbookViewId="0" topLeftCell="B1">
      <selection activeCell="M31" sqref="M31"/>
    </sheetView>
  </sheetViews>
  <sheetFormatPr defaultColWidth="9.140625" defaultRowHeight="12.75"/>
  <cols>
    <col min="1" max="1" width="10.140625" style="1" customWidth="1"/>
    <col min="2" max="2" width="10.7109375" style="1" customWidth="1"/>
    <col min="3" max="3" width="11.140625" style="1" customWidth="1"/>
    <col min="4" max="4" width="42.140625" style="1" customWidth="1"/>
    <col min="5" max="6" width="10.140625" style="1" customWidth="1"/>
    <col min="7" max="7" width="14.421875" style="1" customWidth="1"/>
    <col min="8" max="8" width="14.00390625" style="1" customWidth="1"/>
    <col min="9" max="9" width="13.00390625" style="1" customWidth="1"/>
    <col min="10" max="10" width="17.7109375" style="1" customWidth="1"/>
    <col min="11" max="11" width="12.00390625" style="1" customWidth="1"/>
    <col min="12" max="12" width="13.28125" style="1" customWidth="1"/>
    <col min="13" max="13" width="21.57421875" style="1" customWidth="1"/>
    <col min="14" max="14" width="24.57421875" style="1" customWidth="1"/>
    <col min="15" max="15" width="13.140625" style="2" customWidth="1"/>
    <col min="16" max="16" width="12.8515625" style="1" customWidth="1"/>
    <col min="17" max="16384" width="9.140625" style="1" customWidth="1"/>
  </cols>
  <sheetData>
    <row r="1" spans="1:15" ht="12.75">
      <c r="A1" s="3"/>
      <c r="B1" s="4" t="s">
        <v>74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.7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.75" customHeight="1">
      <c r="A3" s="5"/>
      <c r="B3" s="6"/>
      <c r="C3" s="7"/>
      <c r="D3" s="7"/>
      <c r="E3" s="8" t="s">
        <v>1</v>
      </c>
      <c r="F3" s="8"/>
      <c r="G3" s="8"/>
      <c r="H3" s="9" t="s">
        <v>2</v>
      </c>
      <c r="I3" s="9"/>
      <c r="J3" s="9"/>
      <c r="K3" s="10" t="s">
        <v>3</v>
      </c>
      <c r="L3" s="10"/>
      <c r="M3" s="11" t="s">
        <v>4</v>
      </c>
      <c r="N3" s="11"/>
      <c r="O3" s="12"/>
    </row>
    <row r="4" spans="1:15" ht="42" customHeight="1">
      <c r="A4" s="13" t="s">
        <v>5</v>
      </c>
      <c r="B4" s="14"/>
      <c r="C4" s="15"/>
      <c r="D4" s="15"/>
      <c r="E4" s="16" t="s">
        <v>6</v>
      </c>
      <c r="F4" s="16" t="s">
        <v>4</v>
      </c>
      <c r="G4" s="16" t="s">
        <v>7</v>
      </c>
      <c r="H4" s="17" t="s">
        <v>6</v>
      </c>
      <c r="I4" s="17" t="s">
        <v>4</v>
      </c>
      <c r="J4" s="17" t="s">
        <v>7</v>
      </c>
      <c r="K4" s="18" t="s">
        <v>8</v>
      </c>
      <c r="L4" s="18">
        <v>2018</v>
      </c>
      <c r="M4" s="19" t="s">
        <v>10</v>
      </c>
      <c r="N4" s="20" t="s">
        <v>11</v>
      </c>
      <c r="O4" s="21" t="s">
        <v>12</v>
      </c>
    </row>
    <row r="5" spans="1:15" ht="12.75">
      <c r="A5" s="13"/>
      <c r="B5" s="22"/>
      <c r="C5" s="23"/>
      <c r="D5" s="24"/>
      <c r="E5" s="25"/>
      <c r="F5" s="25"/>
      <c r="G5" s="25"/>
      <c r="H5" s="26"/>
      <c r="I5" s="26"/>
      <c r="J5" s="26"/>
      <c r="K5" s="27"/>
      <c r="L5" s="27"/>
      <c r="M5" s="28">
        <v>9000</v>
      </c>
      <c r="N5" s="29">
        <f>ROUND(M5/70*30,0)</f>
        <v>3857</v>
      </c>
      <c r="O5" s="30"/>
    </row>
    <row r="6" spans="1:15" ht="12.75">
      <c r="A6" s="13"/>
      <c r="B6" s="31" t="s">
        <v>13</v>
      </c>
      <c r="C6" s="32" t="s">
        <v>14</v>
      </c>
      <c r="D6" s="32" t="s">
        <v>15</v>
      </c>
      <c r="E6" s="33"/>
      <c r="F6" s="33"/>
      <c r="G6" s="34"/>
      <c r="H6" s="35"/>
      <c r="I6" s="35"/>
      <c r="J6" s="35"/>
      <c r="K6" s="36"/>
      <c r="L6" s="36"/>
      <c r="M6" s="37" t="s">
        <v>16</v>
      </c>
      <c r="N6" s="38" t="s">
        <v>17</v>
      </c>
      <c r="O6" s="39"/>
    </row>
    <row r="7" spans="1:15" ht="19.5" customHeight="1">
      <c r="A7" s="40"/>
      <c r="B7" s="41">
        <v>42736</v>
      </c>
      <c r="C7" s="42"/>
      <c r="D7" s="43" t="s">
        <v>18</v>
      </c>
      <c r="E7" s="44">
        <v>10256</v>
      </c>
      <c r="F7" s="44"/>
      <c r="G7" s="45"/>
      <c r="H7" s="44">
        <v>25000</v>
      </c>
      <c r="I7" s="44"/>
      <c r="J7" s="46"/>
      <c r="K7" s="47">
        <v>0</v>
      </c>
      <c r="L7" s="48"/>
      <c r="M7" s="49"/>
      <c r="N7" s="49"/>
      <c r="O7" s="50"/>
    </row>
    <row r="8" spans="1:16" ht="12.75">
      <c r="A8" s="40"/>
      <c r="B8" s="51">
        <v>42737</v>
      </c>
      <c r="C8" s="52" t="s">
        <v>75</v>
      </c>
      <c r="D8" s="53" t="s">
        <v>76</v>
      </c>
      <c r="E8" s="54"/>
      <c r="F8" s="55">
        <v>1500</v>
      </c>
      <c r="G8" s="56">
        <f>SUM(E$8:E8)-SUM(F$8:F8)+$E$7</f>
        <v>8756</v>
      </c>
      <c r="H8" s="57"/>
      <c r="I8" s="58"/>
      <c r="J8" s="59">
        <f>SUM(H$8:H8)-SUM(I$8:I8)+$H$7</f>
        <v>25000</v>
      </c>
      <c r="K8" s="60"/>
      <c r="L8" s="60"/>
      <c r="M8" s="61">
        <v>1500</v>
      </c>
      <c r="N8" s="54"/>
      <c r="O8" s="62" t="str">
        <f>IF(M8+N8=0,"-",IF(M8+N8=F8+I8,"OK","CHYBA"))</f>
        <v>OK</v>
      </c>
      <c r="P8" s="63"/>
    </row>
    <row r="9" spans="1:16" ht="12.75">
      <c r="A9" s="40"/>
      <c r="B9" s="64">
        <v>42740</v>
      </c>
      <c r="C9" s="65" t="s">
        <v>77</v>
      </c>
      <c r="D9" s="66" t="s">
        <v>78</v>
      </c>
      <c r="E9" s="67"/>
      <c r="F9" s="68">
        <v>500</v>
      </c>
      <c r="G9" s="45">
        <f>SUM(E$8:E9)-SUM(F$8:F9)+$E$7</f>
        <v>8256</v>
      </c>
      <c r="H9" s="69"/>
      <c r="I9" s="70"/>
      <c r="J9" s="71">
        <f>SUM(H$8:H9)-SUM(I$8:I9)+$H$7</f>
        <v>25000</v>
      </c>
      <c r="K9" s="60"/>
      <c r="L9" s="60"/>
      <c r="M9" s="72">
        <v>500</v>
      </c>
      <c r="N9" s="67"/>
      <c r="O9" s="73" t="str">
        <f>IF(M9+N9=0,"-",IF(M9+N9=F9+I9,"OK","CHYBA"))</f>
        <v>OK</v>
      </c>
      <c r="P9" s="63"/>
    </row>
    <row r="10" spans="1:17" ht="12.75">
      <c r="A10" s="40"/>
      <c r="B10" s="64">
        <v>42809</v>
      </c>
      <c r="C10" s="65" t="s">
        <v>79</v>
      </c>
      <c r="D10" s="66" t="s">
        <v>80</v>
      </c>
      <c r="E10" s="67"/>
      <c r="F10" s="68">
        <v>3000</v>
      </c>
      <c r="G10" s="45">
        <f>SUM(E$8:E10)-SUM(F$8:F10)+$E$7</f>
        <v>5256</v>
      </c>
      <c r="H10" s="69"/>
      <c r="I10" s="70"/>
      <c r="J10" s="71">
        <f>SUM(H$8:H10)-SUM(I$8:I10)+$H$7</f>
        <v>25000</v>
      </c>
      <c r="K10" s="60"/>
      <c r="L10" s="60"/>
      <c r="M10" s="72">
        <v>3000</v>
      </c>
      <c r="N10" s="67"/>
      <c r="O10" s="73" t="str">
        <f>IF(M10+N10=0,"-",IF(M10+N10=F10+I10,"OK","CHYBA"))</f>
        <v>OK</v>
      </c>
      <c r="P10" s="63"/>
      <c r="Q10" s="63"/>
    </row>
    <row r="11" spans="1:16" ht="12.75">
      <c r="A11" s="40"/>
      <c r="B11" s="64">
        <v>42809</v>
      </c>
      <c r="C11" s="65" t="s">
        <v>81</v>
      </c>
      <c r="D11" s="66" t="s">
        <v>82</v>
      </c>
      <c r="E11" s="67"/>
      <c r="F11" s="68"/>
      <c r="G11" s="45">
        <f>SUM(E$8:E11)-SUM(F$8:F11)+$E$7</f>
        <v>5256</v>
      </c>
      <c r="H11" s="69"/>
      <c r="I11" s="68">
        <v>500</v>
      </c>
      <c r="J11" s="71">
        <f>SUM(H$8:H11)-SUM(I$8:I11)+$H$7</f>
        <v>24500</v>
      </c>
      <c r="K11" s="60"/>
      <c r="L11" s="60"/>
      <c r="M11" s="72"/>
      <c r="N11" s="67"/>
      <c r="O11" s="73" t="str">
        <f>IF(M11+N11=0,"-",IF(M11+N11=F11+I11,"OK","CHYBA"))</f>
        <v>-</v>
      </c>
      <c r="P11" s="63"/>
    </row>
    <row r="12" spans="1:16" ht="12.75">
      <c r="A12" s="40"/>
      <c r="B12" s="64">
        <v>42814</v>
      </c>
      <c r="C12" s="65" t="s">
        <v>83</v>
      </c>
      <c r="D12" s="66" t="s">
        <v>84</v>
      </c>
      <c r="E12" s="67"/>
      <c r="F12" s="68"/>
      <c r="G12" s="45">
        <f>SUM(E$8:E12)-SUM(F$8:F12)+$E$7</f>
        <v>5256</v>
      </c>
      <c r="H12" s="69"/>
      <c r="I12" s="70">
        <v>2600</v>
      </c>
      <c r="J12" s="71">
        <f>SUM(H$8:H12)-SUM(I$8:I12)+$H$7</f>
        <v>21900</v>
      </c>
      <c r="K12" s="60"/>
      <c r="L12" s="60"/>
      <c r="M12" s="72">
        <v>2600</v>
      </c>
      <c r="N12" s="67"/>
      <c r="O12" s="73" t="str">
        <f>IF(M12+N12=0,"-",IF(M12+N12=F12+I12,"OK","CHYBA"))</f>
        <v>OK</v>
      </c>
      <c r="P12" s="63"/>
    </row>
    <row r="13" spans="1:16" ht="12.75">
      <c r="A13" s="40"/>
      <c r="B13" s="64">
        <v>42822</v>
      </c>
      <c r="C13" s="65" t="s">
        <v>85</v>
      </c>
      <c r="D13" s="66" t="s">
        <v>86</v>
      </c>
      <c r="E13" s="67">
        <v>600</v>
      </c>
      <c r="F13" s="68"/>
      <c r="G13" s="45">
        <f>SUM(E$8:E18)-SUM(F$8:F18)+$E$7</f>
        <v>6306</v>
      </c>
      <c r="H13" s="69"/>
      <c r="I13" s="70"/>
      <c r="J13" s="71">
        <f>SUM(H$8:H18)-SUM(I$8:I18)+$H$7</f>
        <v>24000</v>
      </c>
      <c r="K13" s="60">
        <v>500</v>
      </c>
      <c r="L13" s="60"/>
      <c r="M13" s="72"/>
      <c r="N13" s="67"/>
      <c r="O13" s="73" t="str">
        <f>IF(M13+N13=0,"-",IF(M13+N13=F13+I13,"OK","CHYBA"))</f>
        <v>-</v>
      </c>
      <c r="P13" s="63"/>
    </row>
    <row r="14" spans="1:16" ht="12.75">
      <c r="A14" s="40"/>
      <c r="B14" s="64">
        <v>42822</v>
      </c>
      <c r="C14" s="74" t="s">
        <v>87</v>
      </c>
      <c r="D14" s="66" t="s">
        <v>88</v>
      </c>
      <c r="E14" s="67">
        <v>450</v>
      </c>
      <c r="F14" s="68"/>
      <c r="G14" s="45">
        <f>SUM(E$8:E14)-SUM(F$8:F14)+$E$7</f>
        <v>6306</v>
      </c>
      <c r="H14" s="69"/>
      <c r="I14" s="70"/>
      <c r="J14" s="71">
        <f>SUM(H$8:H14)-SUM(I$8:I14)+$H$7</f>
        <v>21900</v>
      </c>
      <c r="K14" s="60">
        <v>400</v>
      </c>
      <c r="L14" s="60"/>
      <c r="M14" s="72"/>
      <c r="N14" s="67"/>
      <c r="O14" s="73" t="str">
        <f>IF(M14+N14=0,"-",IF(M14+N14=F14+I14,"OK","CHYBA"))</f>
        <v>-</v>
      </c>
      <c r="P14" s="63"/>
    </row>
    <row r="15" spans="1:16" ht="12.75">
      <c r="A15" s="40"/>
      <c r="B15" s="64">
        <v>42822</v>
      </c>
      <c r="C15" s="74" t="s">
        <v>89</v>
      </c>
      <c r="D15" s="66" t="s">
        <v>90</v>
      </c>
      <c r="E15" s="67"/>
      <c r="F15" s="68"/>
      <c r="G15" s="45">
        <f>SUM(E$8:E15)-SUM(F$8:F15)+$E$7</f>
        <v>6306</v>
      </c>
      <c r="H15" s="69">
        <v>600</v>
      </c>
      <c r="I15" s="70"/>
      <c r="J15" s="71">
        <f>SUM(H$8:H15)-SUM(I$8:I15)+$H$7</f>
        <v>22500</v>
      </c>
      <c r="K15" s="60">
        <v>500</v>
      </c>
      <c r="L15" s="60"/>
      <c r="M15" s="72"/>
      <c r="N15" s="67"/>
      <c r="O15" s="73" t="str">
        <f>IF(M15+N15=0,"-",IF(M15+N15=F15+I15,"OK","CHYBA"))</f>
        <v>-</v>
      </c>
      <c r="P15" s="63"/>
    </row>
    <row r="16" spans="1:16" ht="12.75">
      <c r="A16" s="40"/>
      <c r="B16" s="64">
        <v>42822</v>
      </c>
      <c r="C16" s="74" t="s">
        <v>91</v>
      </c>
      <c r="D16" s="66" t="s">
        <v>92</v>
      </c>
      <c r="E16" s="67"/>
      <c r="F16" s="68"/>
      <c r="G16" s="45">
        <f>SUM(E$8:E16)-SUM(F$8:F16)+$E$7</f>
        <v>6306</v>
      </c>
      <c r="H16" s="69">
        <v>600</v>
      </c>
      <c r="I16" s="70"/>
      <c r="J16" s="71">
        <f>SUM(H$8:H16)-SUM(I$8:I16)+$H$7</f>
        <v>23100</v>
      </c>
      <c r="K16" s="60">
        <v>500</v>
      </c>
      <c r="L16" s="60"/>
      <c r="M16" s="72"/>
      <c r="N16" s="67"/>
      <c r="O16" s="73" t="str">
        <f>IF(M16+N16=0,"-",IF(M16+N16=F16+I16,"OK","CHYBA"))</f>
        <v>-</v>
      </c>
      <c r="P16" s="63"/>
    </row>
    <row r="17" spans="1:16" ht="12.75">
      <c r="A17" s="40"/>
      <c r="B17" s="64">
        <v>42822</v>
      </c>
      <c r="C17" s="74"/>
      <c r="D17" s="66" t="s">
        <v>93</v>
      </c>
      <c r="E17" s="67"/>
      <c r="F17" s="68"/>
      <c r="G17" s="45">
        <f>SUM(E$8:E17)-SUM(F$8:F17)+$E$7</f>
        <v>6306</v>
      </c>
      <c r="H17" s="69">
        <v>450</v>
      </c>
      <c r="I17" s="70"/>
      <c r="J17" s="71">
        <f>SUM(H$8:H17)-SUM(I$8:I17)+$H$7</f>
        <v>23550</v>
      </c>
      <c r="K17" s="60">
        <v>400</v>
      </c>
      <c r="L17" s="60"/>
      <c r="M17" s="72"/>
      <c r="N17" s="67"/>
      <c r="O17" s="73" t="str">
        <f>IF(M17+N17=0,"-",IF(M17+N17=F17+I17,"OK","CHYBA"))</f>
        <v>-</v>
      </c>
      <c r="P17" s="63"/>
    </row>
    <row r="18" spans="1:16" ht="12.75">
      <c r="A18" s="40"/>
      <c r="B18" s="64">
        <v>42822</v>
      </c>
      <c r="C18" s="74"/>
      <c r="D18" s="66" t="s">
        <v>94</v>
      </c>
      <c r="E18" s="67"/>
      <c r="F18" s="68"/>
      <c r="G18" s="45">
        <f>SUM(E$8:E18)-SUM(F$8:F18)+$E$7</f>
        <v>6306</v>
      </c>
      <c r="H18" s="69">
        <v>450</v>
      </c>
      <c r="I18" s="70"/>
      <c r="J18" s="71">
        <f>SUM(H$8:H18)-SUM(I$8:I18)+$H$7</f>
        <v>24000</v>
      </c>
      <c r="K18" s="60">
        <v>400</v>
      </c>
      <c r="L18" s="60"/>
      <c r="M18" s="72"/>
      <c r="N18" s="67"/>
      <c r="O18" s="73" t="str">
        <f>IF(M18+N18=0,"-",IF(M18+N18=F18+I18,"OK","CHYBA"))</f>
        <v>-</v>
      </c>
      <c r="P18" s="63"/>
    </row>
    <row r="19" spans="1:16" ht="12.75">
      <c r="A19" s="40"/>
      <c r="B19" s="64">
        <v>42884</v>
      </c>
      <c r="C19" s="65"/>
      <c r="D19" s="66" t="s">
        <v>95</v>
      </c>
      <c r="E19" s="67"/>
      <c r="F19" s="68"/>
      <c r="G19" s="45">
        <f>SUM(E$8:E19)-SUM(F$8:F19)+$E$7</f>
        <v>6306</v>
      </c>
      <c r="H19" s="69">
        <v>7000</v>
      </c>
      <c r="I19" s="70"/>
      <c r="J19" s="71">
        <f>SUM(H$8:H19)-SUM(I$8:I19)+$H$7</f>
        <v>31000</v>
      </c>
      <c r="K19" s="60"/>
      <c r="L19" s="60"/>
      <c r="M19" s="72"/>
      <c r="N19" s="67"/>
      <c r="O19" s="73" t="str">
        <f>IF(M19+N19=0,"-",IF(M19+N19=F19+I19,"OK","CHYBA"))</f>
        <v>-</v>
      </c>
      <c r="P19" s="63"/>
    </row>
    <row r="20" spans="1:16" ht="12.75">
      <c r="A20" s="40"/>
      <c r="B20" s="64">
        <v>42831</v>
      </c>
      <c r="C20" s="65"/>
      <c r="D20" s="66" t="s">
        <v>96</v>
      </c>
      <c r="E20" s="67"/>
      <c r="F20" s="68">
        <v>2000</v>
      </c>
      <c r="G20" s="45">
        <f>SUM(E$8:E20)-SUM(F$8:F20)+$E$7</f>
        <v>4306</v>
      </c>
      <c r="H20" s="69"/>
      <c r="I20" s="70"/>
      <c r="J20" s="71">
        <f>SUM(H$8:H20)-SUM(I$8:I20)+$H$7</f>
        <v>31000</v>
      </c>
      <c r="K20" s="60"/>
      <c r="L20" s="60"/>
      <c r="M20" s="72">
        <v>1400</v>
      </c>
      <c r="N20" s="67">
        <v>600</v>
      </c>
      <c r="O20" s="73" t="str">
        <f>IF(M20+N20=0,"-",IF(M20+N20=F20+I20,"OK","CHYBA"))</f>
        <v>OK</v>
      </c>
      <c r="P20" s="63"/>
    </row>
    <row r="21" spans="1:16" ht="12.75">
      <c r="A21" s="40"/>
      <c r="B21" s="64">
        <v>42837</v>
      </c>
      <c r="C21" s="65"/>
      <c r="D21" s="66" t="s">
        <v>97</v>
      </c>
      <c r="E21" s="67"/>
      <c r="F21" s="68"/>
      <c r="G21" s="45">
        <f>SUM(E$8:E21)-SUM(F$8:F21)+$E$7</f>
        <v>4306</v>
      </c>
      <c r="H21" s="69"/>
      <c r="I21" s="70">
        <v>1230</v>
      </c>
      <c r="J21" s="71">
        <f>SUM(H$8:H21)-SUM(I$8:I21)+$H$7</f>
        <v>29770</v>
      </c>
      <c r="K21" s="60"/>
      <c r="L21" s="60"/>
      <c r="M21" s="72"/>
      <c r="N21" s="67"/>
      <c r="O21" s="73" t="str">
        <f>IF(M21+N21=0,"-",IF(M21+N21=F21+I21,"OK","CHYBA"))</f>
        <v>-</v>
      </c>
      <c r="P21" s="63"/>
    </row>
    <row r="22" spans="1:16" ht="12.75">
      <c r="A22" s="40"/>
      <c r="B22" s="64">
        <v>42856</v>
      </c>
      <c r="C22" s="65"/>
      <c r="D22" s="66" t="s">
        <v>78</v>
      </c>
      <c r="E22" s="67"/>
      <c r="F22" s="68"/>
      <c r="G22" s="45">
        <f>SUM(E$8:E22)-SUM(F$8:F22)+$E$7</f>
        <v>4306</v>
      </c>
      <c r="H22" s="69"/>
      <c r="I22" s="70">
        <v>45.5</v>
      </c>
      <c r="J22" s="71">
        <f>SUM(H$8:H22)-SUM(I$8:I22)+$H$7</f>
        <v>29724.5</v>
      </c>
      <c r="K22" s="60"/>
      <c r="L22" s="60"/>
      <c r="M22" s="72"/>
      <c r="N22" s="67"/>
      <c r="O22" s="73" t="str">
        <f>IF(M22+N22=0,"-",IF(M22+N22=F22+I22,"OK","CHYBA"))</f>
        <v>-</v>
      </c>
      <c r="P22" s="63"/>
    </row>
    <row r="23" spans="1:16" ht="12.75">
      <c r="A23" s="40"/>
      <c r="B23" s="64">
        <v>42870</v>
      </c>
      <c r="C23" s="65"/>
      <c r="D23" s="66" t="s">
        <v>98</v>
      </c>
      <c r="E23" s="67">
        <v>600</v>
      </c>
      <c r="F23" s="68"/>
      <c r="G23" s="45">
        <f>SUM(E$8:E23)-SUM(F$8:F23)+$E$7</f>
        <v>4906</v>
      </c>
      <c r="H23" s="69"/>
      <c r="I23" s="70"/>
      <c r="J23" s="71">
        <f>SUM(H$8:H23)-SUM(I$8:I23)+$H$7</f>
        <v>29724.5</v>
      </c>
      <c r="K23" s="60">
        <v>500</v>
      </c>
      <c r="L23" s="60"/>
      <c r="M23" s="72"/>
      <c r="N23" s="67"/>
      <c r="O23" s="73" t="str">
        <f>IF(M23+N23=0,"-",IF(M23+N23=F23+I23,"OK","CHYBA"))</f>
        <v>-</v>
      </c>
      <c r="P23" s="63"/>
    </row>
    <row r="24" spans="1:16" ht="12.75">
      <c r="A24" s="40"/>
      <c r="B24" s="64">
        <v>42954</v>
      </c>
      <c r="C24" s="65"/>
      <c r="D24" s="66" t="s">
        <v>99</v>
      </c>
      <c r="E24" s="67"/>
      <c r="F24" s="68"/>
      <c r="G24" s="45">
        <f>SUM(E$8:E24)-SUM(F$8:F24)+$E$7</f>
        <v>4906</v>
      </c>
      <c r="H24" s="69"/>
      <c r="I24" s="70">
        <v>1100</v>
      </c>
      <c r="J24" s="71">
        <f>SUM(H$8:H24)-SUM(I$8:I24)+$H$7</f>
        <v>28624.5</v>
      </c>
      <c r="K24" s="60"/>
      <c r="L24" s="60"/>
      <c r="M24" s="72"/>
      <c r="N24" s="67">
        <v>1100</v>
      </c>
      <c r="O24" s="73" t="str">
        <f>IF(M24+N24=0,"-",IF(M24+N24=F24+I24,"OK","CHYBA"))</f>
        <v>OK</v>
      </c>
      <c r="P24" s="63"/>
    </row>
    <row r="25" spans="1:16" ht="12.75">
      <c r="A25" s="40"/>
      <c r="B25" s="64">
        <v>42954</v>
      </c>
      <c r="C25" s="65"/>
      <c r="D25" s="66" t="s">
        <v>100</v>
      </c>
      <c r="E25" s="67"/>
      <c r="F25" s="68"/>
      <c r="G25" s="45">
        <f>SUM(E$8:E25)-SUM(F$8:F25)+$E$7</f>
        <v>4906</v>
      </c>
      <c r="H25" s="69"/>
      <c r="I25" s="70">
        <v>30</v>
      </c>
      <c r="J25" s="71">
        <f>SUM(H$8:H25)-SUM(I$8:I25)+$H$7</f>
        <v>28594.5</v>
      </c>
      <c r="K25" s="60"/>
      <c r="L25" s="60"/>
      <c r="M25" s="72"/>
      <c r="N25" s="67"/>
      <c r="O25" s="73" t="str">
        <f>IF(M25+N25=0,"-",IF(M25+N25=F25+I25,"OK","CHYBA"))</f>
        <v>-</v>
      </c>
      <c r="P25" s="63"/>
    </row>
    <row r="26" spans="1:16" ht="12.75">
      <c r="A26" s="40"/>
      <c r="B26" s="64">
        <v>42956</v>
      </c>
      <c r="C26" s="65"/>
      <c r="D26" s="66" t="s">
        <v>101</v>
      </c>
      <c r="E26" s="67"/>
      <c r="F26" s="68"/>
      <c r="G26" s="45">
        <f>SUM(E$8:E26)-SUM(F$8:F26)+$E$7</f>
        <v>4906</v>
      </c>
      <c r="H26" s="69"/>
      <c r="I26" s="70"/>
      <c r="J26" s="71">
        <f>SUM(H$8:H26)-SUM(I$8:I26)+$H$7</f>
        <v>28594.5</v>
      </c>
      <c r="K26" s="60"/>
      <c r="L26" s="60"/>
      <c r="M26" s="72"/>
      <c r="N26" s="67"/>
      <c r="O26" s="73" t="str">
        <f>IF(M26+N26=0,"-",IF(M26+N26=F26+I26,"OK","CHYBA"))</f>
        <v>-</v>
      </c>
      <c r="P26" s="63"/>
    </row>
    <row r="27" spans="1:16" ht="12.75">
      <c r="A27" s="40"/>
      <c r="B27" s="64">
        <v>42963</v>
      </c>
      <c r="C27" s="65"/>
      <c r="D27" s="66" t="s">
        <v>102</v>
      </c>
      <c r="E27" s="67"/>
      <c r="F27" s="68">
        <v>1800</v>
      </c>
      <c r="G27" s="45">
        <f>SUM(E$8:E27)-SUM(F$8:F27)+$E$7</f>
        <v>3106</v>
      </c>
      <c r="H27" s="69"/>
      <c r="I27" s="70"/>
      <c r="J27" s="71">
        <f>SUM(H$8:H27)-SUM(I$8:I27)+$H$7</f>
        <v>28594.5</v>
      </c>
      <c r="K27" s="60"/>
      <c r="L27" s="60"/>
      <c r="M27" s="72"/>
      <c r="N27" s="67">
        <v>1800</v>
      </c>
      <c r="O27" s="73" t="str">
        <f>IF(M27+N27=0,"-",IF(M27+N27=F27+I27,"OK","CHYBA"))</f>
        <v>OK</v>
      </c>
      <c r="P27" s="63"/>
    </row>
    <row r="28" spans="1:16" ht="12.75">
      <c r="A28" s="40"/>
      <c r="B28" s="64">
        <v>42965</v>
      </c>
      <c r="C28" s="65"/>
      <c r="D28" s="66" t="s">
        <v>103</v>
      </c>
      <c r="E28" s="67"/>
      <c r="F28" s="68"/>
      <c r="G28" s="45">
        <f>SUM(E$8:E28)-SUM(F$8:F28)+$E$7</f>
        <v>3106</v>
      </c>
      <c r="H28" s="69"/>
      <c r="I28" s="70">
        <v>1000</v>
      </c>
      <c r="J28" s="71">
        <f>SUM(H$8:H28)-SUM(I$8:I28)+$H$7</f>
        <v>27594.5</v>
      </c>
      <c r="K28" s="60"/>
      <c r="L28" s="60"/>
      <c r="M28" s="72"/>
      <c r="N28" s="67">
        <v>1000</v>
      </c>
      <c r="O28" s="73" t="str">
        <f>IF(M28+N28=0,"-",IF(M28+N28=F28+I28,"OK","CHYBA"))</f>
        <v>OK</v>
      </c>
      <c r="P28" s="63"/>
    </row>
    <row r="29" spans="1:16" ht="12.75">
      <c r="A29" s="40"/>
      <c r="B29" s="64">
        <v>42970</v>
      </c>
      <c r="C29" s="65"/>
      <c r="D29" s="75" t="s">
        <v>104</v>
      </c>
      <c r="E29" s="67"/>
      <c r="F29" s="68"/>
      <c r="G29" s="45">
        <f>SUM(E$8:E29)-SUM(F$8:F29)+$E$7</f>
        <v>3106</v>
      </c>
      <c r="H29" s="69"/>
      <c r="I29" s="70">
        <v>-3200</v>
      </c>
      <c r="J29" s="71">
        <f>SUM(H$8:H29)-SUM(I$8:I29)+$H$7</f>
        <v>30794.5</v>
      </c>
      <c r="K29" s="76">
        <v>-3200</v>
      </c>
      <c r="L29" s="60"/>
      <c r="M29" s="72"/>
      <c r="N29" s="67"/>
      <c r="O29" s="73" t="str">
        <f>IF(M29+N29=0,"-",IF(M29+N29=F29+I29,"OK","CHYBA"))</f>
        <v>-</v>
      </c>
      <c r="P29" s="63"/>
    </row>
    <row r="30" spans="1:16" ht="12.75">
      <c r="A30" s="40"/>
      <c r="B30" s="64">
        <v>42998</v>
      </c>
      <c r="C30" s="74"/>
      <c r="D30" s="66" t="s">
        <v>86</v>
      </c>
      <c r="E30" s="67"/>
      <c r="F30" s="68"/>
      <c r="G30" s="45">
        <f>SUM(E$8:E30)-SUM(F$8:F30)+$E$7</f>
        <v>3106</v>
      </c>
      <c r="H30" s="69"/>
      <c r="I30" s="70">
        <v>600</v>
      </c>
      <c r="J30" s="71">
        <f>SUM(H$8:H30)-SUM(I$8:I30)+$H$7</f>
        <v>30194.5</v>
      </c>
      <c r="K30" s="60"/>
      <c r="L30" s="60">
        <v>500</v>
      </c>
      <c r="M30" s="72"/>
      <c r="N30" s="67"/>
      <c r="O30" s="73" t="str">
        <f>IF(M30+N30=0,"-",IF(M30+N30=F30+I30,"OK","CHYBA"))</f>
        <v>-</v>
      </c>
      <c r="P30" s="63"/>
    </row>
    <row r="31" spans="1:16" ht="12.75">
      <c r="A31" s="40"/>
      <c r="B31" s="64">
        <v>43003</v>
      </c>
      <c r="C31" s="74"/>
      <c r="D31" s="66" t="s">
        <v>88</v>
      </c>
      <c r="E31" s="67"/>
      <c r="F31" s="68"/>
      <c r="G31" s="45">
        <f>SUM(E$8:E31)-SUM(F$8:F31)+$E$7</f>
        <v>3106</v>
      </c>
      <c r="H31" s="69"/>
      <c r="I31" s="70">
        <v>450</v>
      </c>
      <c r="J31" s="71">
        <f>SUM(H$8:H31)-SUM(I$8:I31)+$H$7</f>
        <v>29744.5</v>
      </c>
      <c r="K31" s="60"/>
      <c r="L31" s="60">
        <v>400</v>
      </c>
      <c r="M31" s="72"/>
      <c r="N31" s="67"/>
      <c r="O31" s="73" t="str">
        <f>IF(M31+N31=0,"-",IF(M31+N31=F31+I31,"OK","CHYBA"))</f>
        <v>-</v>
      </c>
      <c r="P31" s="63"/>
    </row>
    <row r="32" spans="1:16" ht="12.75">
      <c r="A32" s="40"/>
      <c r="B32" s="64">
        <v>43019</v>
      </c>
      <c r="C32" s="74"/>
      <c r="D32" s="66" t="s">
        <v>90</v>
      </c>
      <c r="E32" s="67"/>
      <c r="F32" s="68"/>
      <c r="G32" s="45">
        <f>SUM(E$8:E32)-SUM(F$8:F32)+$E$7</f>
        <v>3106</v>
      </c>
      <c r="H32" s="69"/>
      <c r="I32" s="70">
        <v>600</v>
      </c>
      <c r="J32" s="71">
        <f>SUM(H$8:H32)-SUM(I$8:I32)+$H$7</f>
        <v>29144.5</v>
      </c>
      <c r="K32" s="60"/>
      <c r="L32" s="60">
        <v>500</v>
      </c>
      <c r="M32" s="72"/>
      <c r="N32" s="67"/>
      <c r="O32" s="73" t="str">
        <f>IF(M32+N32=0,"-",IF(M32+N32=F32+I32,"OK","CHYBA"))</f>
        <v>-</v>
      </c>
      <c r="P32" s="63"/>
    </row>
    <row r="33" spans="1:16" ht="12.75">
      <c r="A33" s="40"/>
      <c r="B33" s="64">
        <v>43023</v>
      </c>
      <c r="C33" s="74"/>
      <c r="D33" s="66" t="s">
        <v>92</v>
      </c>
      <c r="E33" s="67"/>
      <c r="F33" s="68"/>
      <c r="G33" s="45">
        <f>SUM(E$8:E33)-SUM(F$8:F33)+$E$7</f>
        <v>3106</v>
      </c>
      <c r="H33" s="69"/>
      <c r="I33" s="70">
        <v>600</v>
      </c>
      <c r="J33" s="71">
        <f>SUM(H$8:H33)-SUM(I$8:I33)+$H$7</f>
        <v>28544.5</v>
      </c>
      <c r="K33" s="60"/>
      <c r="L33" s="60">
        <v>500</v>
      </c>
      <c r="M33" s="72"/>
      <c r="N33" s="67"/>
      <c r="O33" s="73" t="str">
        <f>IF(M33+N33=0,"-",IF(M33+N33=F33+I33,"OK","CHYBA"))</f>
        <v>-</v>
      </c>
      <c r="P33" s="63"/>
    </row>
    <row r="34" spans="1:16" ht="12.75">
      <c r="A34" s="40"/>
      <c r="B34" s="64">
        <v>43038</v>
      </c>
      <c r="C34" s="74"/>
      <c r="D34" s="66" t="s">
        <v>93</v>
      </c>
      <c r="E34" s="67"/>
      <c r="F34" s="68"/>
      <c r="G34" s="45">
        <f>SUM(E$8:E34)-SUM(F$8:F34)+$E$7</f>
        <v>3106</v>
      </c>
      <c r="H34" s="69"/>
      <c r="I34" s="70">
        <v>450</v>
      </c>
      <c r="J34" s="71">
        <f>SUM(H$8:H34)-SUM(I$8:I34)+$H$7</f>
        <v>28094.5</v>
      </c>
      <c r="K34" s="60"/>
      <c r="L34" s="60">
        <v>400</v>
      </c>
      <c r="M34" s="72"/>
      <c r="N34" s="67"/>
      <c r="O34" s="73" t="str">
        <f>IF(M34+N34=0,"-",IF(M34+N34=F34+I34,"OK","CHYBA"))</f>
        <v>-</v>
      </c>
      <c r="P34" s="63"/>
    </row>
    <row r="35" spans="1:16" ht="12.75">
      <c r="A35" s="40"/>
      <c r="B35" s="64">
        <v>43042</v>
      </c>
      <c r="C35" s="65"/>
      <c r="D35" s="66" t="s">
        <v>94</v>
      </c>
      <c r="E35" s="67"/>
      <c r="F35" s="68"/>
      <c r="G35" s="45">
        <f>SUM(E$8:E35)-SUM(F$8:F35)+$E$7</f>
        <v>3106</v>
      </c>
      <c r="H35" s="69"/>
      <c r="I35" s="70">
        <v>450</v>
      </c>
      <c r="J35" s="71">
        <f>SUM(H$8:H35)-SUM(I$8:I35)+$H$7</f>
        <v>27644.5</v>
      </c>
      <c r="K35" s="60"/>
      <c r="L35" s="60">
        <v>400</v>
      </c>
      <c r="M35" s="72"/>
      <c r="N35" s="67"/>
      <c r="O35" s="73" t="str">
        <f>IF(M35+N35=0,"-",IF(M35+N35=F35+I35,"OK","CHYBA"))</f>
        <v>-</v>
      </c>
      <c r="P35" s="63"/>
    </row>
    <row r="36" spans="1:16" ht="12.75">
      <c r="A36" s="40"/>
      <c r="B36" s="64">
        <v>43048</v>
      </c>
      <c r="C36" s="65"/>
      <c r="D36" s="66" t="s">
        <v>98</v>
      </c>
      <c r="E36" s="67">
        <v>450</v>
      </c>
      <c r="F36" s="68"/>
      <c r="G36" s="45">
        <f>SUM(E$8:E36)-SUM(F$8:F36)+$E$7</f>
        <v>3556</v>
      </c>
      <c r="H36" s="69"/>
      <c r="I36" s="70"/>
      <c r="J36" s="71">
        <f>SUM(H$8:H36)-SUM(I$8:I36)+$H$7</f>
        <v>27644.5</v>
      </c>
      <c r="K36" s="60"/>
      <c r="L36" s="60">
        <v>400</v>
      </c>
      <c r="M36" s="72"/>
      <c r="N36" s="67"/>
      <c r="O36" s="73" t="str">
        <f>IF(M36+N36=0,"-",IF(M36+N36=F36+I36,"OK","CHYBA"))</f>
        <v>-</v>
      </c>
      <c r="P36" s="63"/>
    </row>
    <row r="37" spans="1:16" ht="12.75">
      <c r="A37" s="40"/>
      <c r="B37" s="64">
        <v>43054</v>
      </c>
      <c r="C37" s="65"/>
      <c r="D37" s="75" t="s">
        <v>104</v>
      </c>
      <c r="E37" s="67"/>
      <c r="F37" s="68"/>
      <c r="G37" s="45">
        <f>SUM(E$8:E37)-SUM(F$8:F37)+$E$7</f>
        <v>3556</v>
      </c>
      <c r="H37" s="69"/>
      <c r="I37" s="70">
        <v>-3100</v>
      </c>
      <c r="J37" s="71">
        <f>SUM(H$8:H37)-SUM(I$8:I37)+$H$7</f>
        <v>30744.5</v>
      </c>
      <c r="K37" s="60"/>
      <c r="L37" s="76">
        <v>-3100</v>
      </c>
      <c r="M37" s="72"/>
      <c r="N37" s="67"/>
      <c r="O37" s="73" t="str">
        <f>IF(M37+N37=0,"-",IF(M37+N37=F37+I37,"OK","CHYBA"))</f>
        <v>-</v>
      </c>
      <c r="P37" s="63"/>
    </row>
    <row r="38" spans="1:16" ht="12.75">
      <c r="A38" s="40"/>
      <c r="B38" s="64">
        <v>43070</v>
      </c>
      <c r="C38" s="65"/>
      <c r="D38" s="66" t="s">
        <v>105</v>
      </c>
      <c r="E38" s="67"/>
      <c r="F38" s="68"/>
      <c r="G38" s="45">
        <f>SUM(E$8:E38)-SUM(F$8:F38)+$E$7</f>
        <v>3556</v>
      </c>
      <c r="H38" s="69"/>
      <c r="I38" s="70">
        <v>600</v>
      </c>
      <c r="J38" s="71">
        <f>SUM(H$8:H38)-SUM(I$8:I38)+$H$7</f>
        <v>30144.5</v>
      </c>
      <c r="K38" s="60"/>
      <c r="L38" s="60">
        <v>500</v>
      </c>
      <c r="M38" s="72"/>
      <c r="N38" s="67"/>
      <c r="O38" s="73" t="str">
        <f>IF(M38+N38=0,"-",IF(M38+N38=F38+I38,"OK","CHYBA"))</f>
        <v>-</v>
      </c>
      <c r="P38" s="63"/>
    </row>
    <row r="39" spans="1:16" ht="12.75">
      <c r="A39" s="40"/>
      <c r="B39" s="64"/>
      <c r="C39" s="65"/>
      <c r="D39" s="75" t="s">
        <v>104</v>
      </c>
      <c r="E39" s="67"/>
      <c r="F39" s="68"/>
      <c r="G39" s="45">
        <f>SUM(E$8:E39)-SUM(F$8:F39)+$E$7</f>
        <v>3556</v>
      </c>
      <c r="H39" s="69"/>
      <c r="I39" s="70">
        <v>500</v>
      </c>
      <c r="J39" s="71">
        <f>SUM(H$8:H39)-SUM(I$8:I39)+$H$7</f>
        <v>29644.5</v>
      </c>
      <c r="K39" s="60"/>
      <c r="L39" s="60">
        <v>-500</v>
      </c>
      <c r="M39" s="72"/>
      <c r="N39" s="67"/>
      <c r="O39" s="73" t="str">
        <f>IF(M39+N39=0,"-",IF(M39+N39=F39+I39,"OK","CHYBA"))</f>
        <v>-</v>
      </c>
      <c r="P39" s="63"/>
    </row>
    <row r="40" spans="1:16" ht="12.75">
      <c r="A40" s="40"/>
      <c r="B40" s="77"/>
      <c r="C40" s="78"/>
      <c r="D40" s="79"/>
      <c r="E40" s="80"/>
      <c r="F40" s="81"/>
      <c r="G40" s="82">
        <f>SUM(E$8:E40)-SUM(F$8:F40)+$E$7</f>
        <v>3556</v>
      </c>
      <c r="H40" s="83"/>
      <c r="I40" s="84"/>
      <c r="J40" s="85">
        <f>SUM(H$8:H40)-SUM(I$8:I40)+$H$7</f>
        <v>29644.5</v>
      </c>
      <c r="K40" s="86"/>
      <c r="L40" s="86"/>
      <c r="M40" s="87"/>
      <c r="N40" s="80"/>
      <c r="O40" s="88" t="str">
        <f>IF(M40+N40=0,"-",IF(M40+N40=F40+I40,"OK","CHYBA"))</f>
        <v>-</v>
      </c>
      <c r="P40" s="63"/>
    </row>
    <row r="41" spans="1:15" s="100" customFormat="1" ht="16.5" customHeight="1">
      <c r="A41" s="89"/>
      <c r="B41" s="90"/>
      <c r="C41" s="91"/>
      <c r="D41" s="92" t="s">
        <v>19</v>
      </c>
      <c r="E41" s="93">
        <f>SUM(E8:E40)</f>
        <v>2100</v>
      </c>
      <c r="F41" s="93">
        <f>SUM(F8:F40)</f>
        <v>8800</v>
      </c>
      <c r="G41" s="94">
        <f>E41-F41+$E$7</f>
        <v>3556</v>
      </c>
      <c r="H41" s="95">
        <f>SUM(H8:H40)</f>
        <v>9100</v>
      </c>
      <c r="I41" s="95">
        <f>SUM(I8:I40)</f>
        <v>4455.5</v>
      </c>
      <c r="J41" s="96">
        <f>H41-I41+$H$7</f>
        <v>29644.5</v>
      </c>
      <c r="K41" s="97">
        <f>SUM(K7:K40)</f>
        <v>0</v>
      </c>
      <c r="L41" s="97">
        <f>SUM(L7:L40)</f>
        <v>0</v>
      </c>
      <c r="M41" s="98">
        <f>SUM(M8:M40)</f>
        <v>9000</v>
      </c>
      <c r="N41" s="98">
        <f>SUM(N8:N40)</f>
        <v>4500</v>
      </c>
      <c r="O41" s="99"/>
    </row>
    <row r="42" spans="1:15" ht="16.5" customHeight="1">
      <c r="A42" s="101"/>
      <c r="B42" s="102"/>
      <c r="C42" s="103"/>
      <c r="D42" s="104" t="s">
        <v>20</v>
      </c>
      <c r="E42" s="103"/>
      <c r="F42" s="103"/>
      <c r="G42" s="105" t="str">
        <f>IF(G40=G41,"OK"," Něco špatně")</f>
        <v>OK</v>
      </c>
      <c r="H42" s="103"/>
      <c r="I42" s="103"/>
      <c r="J42" s="105" t="str">
        <f>IF(J40=J41,"OK"," Něco špatně")</f>
        <v>OK</v>
      </c>
      <c r="K42" s="105" t="str">
        <f>IF(K43=K44,"OK"," Něco špatně")</f>
        <v>OK</v>
      </c>
      <c r="L42" s="105" t="str">
        <f>IF(L43=L44,"OK"," Něco špatně")</f>
        <v>OK</v>
      </c>
      <c r="M42" s="106" t="str">
        <f>IF(M5=M41,"OK",(IF(M5&gt;M41,"Málo výdajů!!!","Moc výdajů!!!")))</f>
        <v>OK</v>
      </c>
      <c r="N42" s="106" t="str">
        <f>IF(N5&gt;N41,"Málo výdajů!!!","OK")</f>
        <v>OK</v>
      </c>
      <c r="O42" s="105"/>
    </row>
    <row r="43" spans="1:15" ht="14.25" customHeight="1">
      <c r="A43" s="101"/>
      <c r="B43" s="22"/>
      <c r="C43" s="24"/>
      <c r="D43" s="107"/>
      <c r="E43" s="108"/>
      <c r="F43" s="108"/>
      <c r="G43" s="108"/>
      <c r="H43" s="108"/>
      <c r="I43" s="108"/>
      <c r="J43" s="109" t="s">
        <v>21</v>
      </c>
      <c r="K43" s="110">
        <f>SUMIF(K7:K40,"&gt;0")</f>
        <v>3200</v>
      </c>
      <c r="L43" s="110">
        <f>SUMIF(L7:L40,"&gt;0")</f>
        <v>3600</v>
      </c>
      <c r="M43" s="108">
        <f>IF(M41=0,"-",(M41)/(M41+N41))</f>
        <v>0.6666666666666666</v>
      </c>
      <c r="N43" s="108">
        <f>IF(N41=0,"-",N41/(M41+N41))</f>
        <v>0.3333333333333333</v>
      </c>
      <c r="O43" s="111" t="s">
        <v>22</v>
      </c>
    </row>
    <row r="44" spans="1:15" ht="16.5" customHeight="1">
      <c r="A44" s="112"/>
      <c r="B44" s="102"/>
      <c r="C44" s="103"/>
      <c r="D44" s="113"/>
      <c r="E44" s="103"/>
      <c r="F44" s="103"/>
      <c r="G44" s="103"/>
      <c r="H44" s="103"/>
      <c r="I44" s="103"/>
      <c r="J44" s="114" t="s">
        <v>23</v>
      </c>
      <c r="K44" s="115">
        <f>SUMIF(K7:K40,"&lt;0")*-1</f>
        <v>3200</v>
      </c>
      <c r="L44" s="115">
        <f>SUMIF(L7:L40,"&lt;0")*-1</f>
        <v>3600</v>
      </c>
      <c r="M44" s="116" t="s">
        <v>24</v>
      </c>
      <c r="N44" s="116" t="s">
        <v>25</v>
      </c>
      <c r="O44" s="117" t="s">
        <v>26</v>
      </c>
    </row>
    <row r="45" ht="12.75">
      <c r="B45" s="118" t="s">
        <v>27</v>
      </c>
    </row>
    <row r="46" spans="2:12" ht="12.75">
      <c r="B46" s="118"/>
      <c r="D46" s="119" t="s">
        <v>28</v>
      </c>
      <c r="E46" s="120"/>
      <c r="F46" s="120"/>
      <c r="G46" s="120"/>
      <c r="H46" s="120"/>
      <c r="I46" s="120"/>
      <c r="J46" s="120"/>
      <c r="K46" s="120"/>
      <c r="L46" s="120"/>
    </row>
    <row r="47" spans="2:15" ht="27" customHeight="1">
      <c r="B47"/>
      <c r="C47" s="118"/>
      <c r="E47" s="121" t="s">
        <v>29</v>
      </c>
      <c r="F47" s="121"/>
      <c r="G47" s="121"/>
      <c r="H47" s="121"/>
      <c r="I47" s="121"/>
      <c r="J47" s="121"/>
      <c r="K47" s="121"/>
      <c r="L47" s="121"/>
      <c r="M47" s="121"/>
      <c r="N47" s="121"/>
      <c r="O47" s="121"/>
    </row>
    <row r="48" spans="2:15" ht="12.75">
      <c r="B48"/>
      <c r="C48" s="121" t="s">
        <v>30</v>
      </c>
      <c r="D48" s="122" t="s">
        <v>31</v>
      </c>
      <c r="E48" s="121" t="s">
        <v>32</v>
      </c>
      <c r="F48" s="121"/>
      <c r="G48" s="121"/>
      <c r="H48" s="121"/>
      <c r="I48" s="121"/>
      <c r="J48" s="121"/>
      <c r="K48" s="121"/>
      <c r="L48" s="121"/>
      <c r="M48" s="121"/>
      <c r="N48" s="121"/>
      <c r="O48" s="121"/>
    </row>
    <row r="49" spans="2:15" ht="12.75">
      <c r="B49"/>
      <c r="C49" s="121" t="s">
        <v>33</v>
      </c>
      <c r="D49" s="123" t="s">
        <v>13</v>
      </c>
      <c r="E49" s="121" t="s">
        <v>34</v>
      </c>
      <c r="F49" s="121"/>
      <c r="G49" s="121"/>
      <c r="H49" s="121"/>
      <c r="I49" s="121"/>
      <c r="J49" s="121"/>
      <c r="K49" s="121"/>
      <c r="L49" s="121"/>
      <c r="M49" s="121"/>
      <c r="N49" s="121"/>
      <c r="O49" s="121"/>
    </row>
    <row r="50" spans="2:15" ht="12.75">
      <c r="B50"/>
      <c r="C50" s="121" t="s">
        <v>35</v>
      </c>
      <c r="D50" s="123" t="s">
        <v>14</v>
      </c>
      <c r="E50" s="121" t="s">
        <v>36</v>
      </c>
      <c r="F50" s="121"/>
      <c r="G50" s="121"/>
      <c r="H50" s="121"/>
      <c r="I50" s="121"/>
      <c r="J50" s="121"/>
      <c r="K50" s="121"/>
      <c r="L50" s="121"/>
      <c r="M50" s="121"/>
      <c r="N50" s="121"/>
      <c r="O50" s="121"/>
    </row>
    <row r="51" spans="2:15" ht="12.75">
      <c r="B51"/>
      <c r="C51" s="121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</row>
    <row r="52" spans="2:15" ht="12.75">
      <c r="B52"/>
      <c r="C52" s="121" t="s">
        <v>37</v>
      </c>
      <c r="D52" s="123" t="s">
        <v>15</v>
      </c>
      <c r="E52" s="121" t="s">
        <v>38</v>
      </c>
      <c r="F52" s="121"/>
      <c r="G52" s="121"/>
      <c r="H52" s="121"/>
      <c r="I52" s="121"/>
      <c r="J52" s="121"/>
      <c r="K52" s="121"/>
      <c r="L52" s="121"/>
      <c r="M52" s="121"/>
      <c r="N52" s="121"/>
      <c r="O52" s="121"/>
    </row>
    <row r="53" spans="2:15" ht="12.75">
      <c r="B53"/>
      <c r="C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</row>
    <row r="54" spans="2:15" ht="12.75">
      <c r="B54"/>
      <c r="C54" s="121" t="s">
        <v>39</v>
      </c>
      <c r="D54" s="124" t="s">
        <v>40</v>
      </c>
      <c r="E54" s="66" t="s">
        <v>41</v>
      </c>
      <c r="F54" s="66"/>
      <c r="G54" s="66"/>
      <c r="H54" s="66"/>
      <c r="I54" s="66"/>
      <c r="J54" s="66"/>
      <c r="K54" s="66"/>
      <c r="L54" s="66"/>
      <c r="M54" s="66"/>
      <c r="N54" s="66"/>
      <c r="O54" s="66"/>
    </row>
    <row r="55" spans="2:15" ht="12.75">
      <c r="B55"/>
      <c r="C55" s="121" t="s">
        <v>42</v>
      </c>
      <c r="D55" s="124" t="s">
        <v>43</v>
      </c>
      <c r="E55" s="66" t="s">
        <v>44</v>
      </c>
      <c r="F55" s="66"/>
      <c r="G55" s="66"/>
      <c r="H55" s="66"/>
      <c r="I55" s="66"/>
      <c r="J55" s="66"/>
      <c r="K55" s="66"/>
      <c r="L55" s="66"/>
      <c r="M55" s="66"/>
      <c r="N55" s="66"/>
      <c r="O55" s="66"/>
    </row>
    <row r="56" spans="2:15" ht="12.75">
      <c r="B56"/>
      <c r="C56" s="121" t="s">
        <v>45</v>
      </c>
      <c r="D56" s="124" t="s">
        <v>46</v>
      </c>
      <c r="E56" s="66" t="s">
        <v>47</v>
      </c>
      <c r="F56" s="66"/>
      <c r="G56" s="66"/>
      <c r="H56" s="66"/>
      <c r="I56" s="66"/>
      <c r="J56" s="66"/>
      <c r="K56" s="66"/>
      <c r="L56" s="66"/>
      <c r="M56" s="66"/>
      <c r="N56" s="66"/>
      <c r="O56" s="66"/>
    </row>
    <row r="57" spans="2:15" ht="12.75">
      <c r="B57"/>
      <c r="C57" s="121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</row>
    <row r="58" spans="2:15" ht="12.75">
      <c r="B58"/>
      <c r="C58" s="121" t="s">
        <v>48</v>
      </c>
      <c r="D58" s="46" t="s">
        <v>49</v>
      </c>
      <c r="E58" s="66" t="s">
        <v>50</v>
      </c>
      <c r="F58" s="66"/>
      <c r="G58" s="66"/>
      <c r="H58" s="66"/>
      <c r="I58" s="66"/>
      <c r="J58" s="66"/>
      <c r="K58" s="66"/>
      <c r="L58" s="66"/>
      <c r="M58" s="66"/>
      <c r="N58" s="66"/>
      <c r="O58" s="66"/>
    </row>
    <row r="59" spans="2:15" ht="12.75">
      <c r="B59"/>
      <c r="C59" s="121" t="s">
        <v>51</v>
      </c>
      <c r="D59" s="46" t="s">
        <v>52</v>
      </c>
      <c r="E59" s="66" t="s">
        <v>53</v>
      </c>
      <c r="F59" s="66"/>
      <c r="G59" s="66"/>
      <c r="H59" s="66"/>
      <c r="I59" s="66"/>
      <c r="J59" s="66"/>
      <c r="K59" s="66"/>
      <c r="L59" s="66"/>
      <c r="M59" s="66"/>
      <c r="N59" s="66"/>
      <c r="O59" s="66"/>
    </row>
    <row r="60" spans="2:15" ht="12.75">
      <c r="B60"/>
      <c r="C60" s="121" t="s">
        <v>54</v>
      </c>
      <c r="D60" s="46" t="s">
        <v>55</v>
      </c>
      <c r="E60" s="66" t="s">
        <v>56</v>
      </c>
      <c r="F60" s="66"/>
      <c r="G60" s="66"/>
      <c r="H60" s="66"/>
      <c r="I60" s="66"/>
      <c r="J60" s="66"/>
      <c r="K60" s="66"/>
      <c r="L60" s="66"/>
      <c r="M60" s="66"/>
      <c r="N60" s="66"/>
      <c r="O60" s="66"/>
    </row>
    <row r="61" spans="2:15" ht="12.75">
      <c r="B61"/>
      <c r="C61" s="121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</row>
    <row r="62" spans="2:15" ht="12.75">
      <c r="B62"/>
      <c r="C62" s="121" t="s">
        <v>57</v>
      </c>
      <c r="D62" s="125" t="s">
        <v>58</v>
      </c>
      <c r="E62" s="66" t="s">
        <v>59</v>
      </c>
      <c r="F62" s="66"/>
      <c r="G62" s="66"/>
      <c r="H62" s="66"/>
      <c r="I62" s="66"/>
      <c r="J62" s="66"/>
      <c r="K62" s="66"/>
      <c r="L62" s="66"/>
      <c r="M62" s="66"/>
      <c r="N62" s="66"/>
      <c r="O62" s="66"/>
    </row>
    <row r="63" spans="2:15" ht="12.75">
      <c r="B63"/>
      <c r="D63" s="126"/>
      <c r="E63" s="66" t="s">
        <v>60</v>
      </c>
      <c r="F63" s="66"/>
      <c r="G63" s="66"/>
      <c r="H63" s="66"/>
      <c r="I63" s="66"/>
      <c r="J63" s="66"/>
      <c r="K63" s="66"/>
      <c r="L63" s="66"/>
      <c r="M63" s="66"/>
      <c r="N63" s="66"/>
      <c r="O63" s="66"/>
    </row>
    <row r="64" spans="2:15" ht="12.75">
      <c r="B64"/>
      <c r="C64" s="121" t="s">
        <v>61</v>
      </c>
      <c r="D64" s="127" t="s">
        <v>25</v>
      </c>
      <c r="E64" s="66" t="s">
        <v>62</v>
      </c>
      <c r="F64" s="66"/>
      <c r="G64" s="66"/>
      <c r="H64" s="66"/>
      <c r="I64" s="66"/>
      <c r="J64" s="66"/>
      <c r="K64" s="66"/>
      <c r="L64" s="66"/>
      <c r="M64" s="66"/>
      <c r="N64" s="66"/>
      <c r="O64" s="66"/>
    </row>
    <row r="65" spans="2:15" ht="12.75">
      <c r="B65"/>
      <c r="D65" s="128"/>
      <c r="E65" s="66" t="s">
        <v>63</v>
      </c>
      <c r="F65" s="66"/>
      <c r="G65" s="66"/>
      <c r="H65" s="66"/>
      <c r="I65" s="66"/>
      <c r="J65" s="66"/>
      <c r="K65" s="66"/>
      <c r="L65" s="66"/>
      <c r="M65" s="66"/>
      <c r="N65" s="66"/>
      <c r="O65" s="66"/>
    </row>
    <row r="66" spans="2:15" ht="12.75">
      <c r="B66"/>
      <c r="C66" s="121" t="s">
        <v>64</v>
      </c>
      <c r="D66" s="129" t="s">
        <v>65</v>
      </c>
      <c r="E66" s="66" t="s">
        <v>66</v>
      </c>
      <c r="F66" s="66"/>
      <c r="G66" s="66"/>
      <c r="H66" s="66"/>
      <c r="I66" s="66"/>
      <c r="J66" s="66"/>
      <c r="K66" s="66"/>
      <c r="L66" s="66"/>
      <c r="M66" s="66"/>
      <c r="N66" s="66"/>
      <c r="O66" s="66"/>
    </row>
    <row r="67" spans="5:15" ht="12.75"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</row>
    <row r="68" spans="3:15" ht="12.75">
      <c r="C68" s="130"/>
      <c r="D68" s="131" t="s">
        <v>67</v>
      </c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</row>
    <row r="69" spans="3:15" ht="12.75">
      <c r="C69" s="133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</row>
    <row r="70" spans="3:15" ht="12.75">
      <c r="C70" s="135" t="s">
        <v>68</v>
      </c>
      <c r="D70" s="1" t="s">
        <v>69</v>
      </c>
      <c r="E70" s="134" t="s">
        <v>70</v>
      </c>
      <c r="F70" s="134"/>
      <c r="G70" s="134"/>
      <c r="H70" s="134"/>
      <c r="I70" s="134"/>
      <c r="J70" s="134"/>
      <c r="K70" s="134"/>
      <c r="L70" s="134"/>
      <c r="M70" s="134"/>
      <c r="N70" s="134"/>
      <c r="O70" s="134"/>
    </row>
    <row r="71" spans="3:15" ht="12.75">
      <c r="C71" s="133"/>
      <c r="E71" s="134" t="s">
        <v>71</v>
      </c>
      <c r="F71" s="134"/>
      <c r="G71" s="134"/>
      <c r="H71" s="134"/>
      <c r="I71" s="134"/>
      <c r="J71" s="134"/>
      <c r="K71" s="134"/>
      <c r="L71" s="134"/>
      <c r="M71" s="134"/>
      <c r="N71" s="134"/>
      <c r="O71" s="134"/>
    </row>
    <row r="72" spans="3:15" ht="12.75">
      <c r="C72" s="135" t="s">
        <v>72</v>
      </c>
      <c r="D72" s="1" t="s">
        <v>69</v>
      </c>
      <c r="E72" s="134" t="s">
        <v>73</v>
      </c>
      <c r="F72" s="134"/>
      <c r="G72" s="134"/>
      <c r="H72" s="134"/>
      <c r="I72" s="134"/>
      <c r="J72" s="134"/>
      <c r="K72" s="134"/>
      <c r="L72" s="134"/>
      <c r="M72" s="134"/>
      <c r="N72" s="134"/>
      <c r="O72" s="134"/>
    </row>
    <row r="73" spans="3:15" ht="12.75">
      <c r="C73" s="133"/>
      <c r="E73" s="134" t="s">
        <v>71</v>
      </c>
      <c r="F73" s="134"/>
      <c r="G73" s="134"/>
      <c r="H73" s="134"/>
      <c r="I73" s="134"/>
      <c r="J73" s="134"/>
      <c r="K73" s="134"/>
      <c r="L73" s="134"/>
      <c r="M73" s="134"/>
      <c r="N73" s="134"/>
      <c r="O73" s="134"/>
    </row>
    <row r="74" spans="3:15" ht="12.75">
      <c r="C74" s="133"/>
      <c r="O74" s="136"/>
    </row>
    <row r="75" spans="3:15" ht="12.75" customHeight="1">
      <c r="C75" s="133"/>
      <c r="E75" s="137" t="s">
        <v>106</v>
      </c>
      <c r="F75" s="137"/>
      <c r="G75" s="137"/>
      <c r="H75" s="137"/>
      <c r="I75" s="137"/>
      <c r="J75" s="137"/>
      <c r="K75" s="137"/>
      <c r="L75" s="137"/>
      <c r="M75" s="137"/>
      <c r="N75" s="137"/>
      <c r="O75" s="137"/>
    </row>
    <row r="76" spans="3:15" ht="12.75">
      <c r="C76" s="133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</row>
    <row r="77" spans="3:15" ht="12.75">
      <c r="C77" s="133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</row>
    <row r="78" spans="3:15" ht="12.75">
      <c r="C78" s="133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</row>
    <row r="79" spans="3:15" ht="12.75">
      <c r="C79" s="133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</row>
    <row r="80" spans="3:15" ht="12.75">
      <c r="C80" s="138"/>
      <c r="D80" s="139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</row>
  </sheetData>
  <sheetProtection selectLockedCells="1" selectUnlockedCells="1"/>
  <mergeCells count="36">
    <mergeCell ref="B1:O2"/>
    <mergeCell ref="E3:G3"/>
    <mergeCell ref="H3:J3"/>
    <mergeCell ref="K3:L3"/>
    <mergeCell ref="M3:N3"/>
    <mergeCell ref="A4:A6"/>
    <mergeCell ref="E7:F7"/>
    <mergeCell ref="H7:I7"/>
    <mergeCell ref="E47:O47"/>
    <mergeCell ref="E48:O48"/>
    <mergeCell ref="E49:O49"/>
    <mergeCell ref="E50:O50"/>
    <mergeCell ref="E51:O51"/>
    <mergeCell ref="E52:O52"/>
    <mergeCell ref="E53:O53"/>
    <mergeCell ref="E54:O54"/>
    <mergeCell ref="E55:O55"/>
    <mergeCell ref="E56:O56"/>
    <mergeCell ref="E57:O57"/>
    <mergeCell ref="E58:O58"/>
    <mergeCell ref="E59:O59"/>
    <mergeCell ref="E60:O60"/>
    <mergeCell ref="E61:O61"/>
    <mergeCell ref="E62:O62"/>
    <mergeCell ref="E63:O63"/>
    <mergeCell ref="E64:O64"/>
    <mergeCell ref="E65:O65"/>
    <mergeCell ref="E66:O66"/>
    <mergeCell ref="E67:O67"/>
    <mergeCell ref="E68:O68"/>
    <mergeCell ref="E69:O69"/>
    <mergeCell ref="E70:O70"/>
    <mergeCell ref="E71:O71"/>
    <mergeCell ref="E72:O72"/>
    <mergeCell ref="E73:O73"/>
    <mergeCell ref="E75:O80"/>
  </mergeCells>
  <printOptions/>
  <pageMargins left="0.3701388888888889" right="0.5" top="0.6298611111111111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Radek Dřevěný</cp:lastModifiedBy>
  <dcterms:modified xsi:type="dcterms:W3CDTF">2017-01-17T11:55:01Z</dcterms:modified>
  <cp:category/>
  <cp:version/>
  <cp:contentType/>
  <cp:contentStatus/>
  <cp:revision>11</cp:revision>
</cp:coreProperties>
</file>